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defaultThemeVersion="202300"/>
  <mc:AlternateContent xmlns:mc="http://schemas.openxmlformats.org/markup-compatibility/2006">
    <mc:Choice Requires="x15">
      <x15ac:absPath xmlns:x15ac="http://schemas.microsoft.com/office/spreadsheetml/2010/11/ac" url="T:\THESIS_Despill_Hack\Data\"/>
    </mc:Choice>
  </mc:AlternateContent>
  <xr:revisionPtr revIDLastSave="0" documentId="13_ncr:1_{B0392ACB-DAA2-44DF-9E6A-C6DA690180E5}" xr6:coauthVersionLast="47" xr6:coauthVersionMax="47" xr10:uidLastSave="{00000000-0000-0000-0000-000000000000}"/>
  <bookViews>
    <workbookView xWindow="138" yWindow="253" windowWidth="29745" windowHeight="16313" xr2:uid="{DC5D8CDA-D0D8-4A4B-B487-1E7C39D1743F}"/>
  </bookViews>
  <sheets>
    <sheet name="Sheet1" sheetId="1" r:id="rId1"/>
  </sheets>
  <definedNames>
    <definedName name="_xlnm._FilterDatabase" localSheetId="0" hidden="1">Sheet1!$C$27:$AB$65</definedName>
  </definedNames>
  <calcPr calcId="191029"/>
  <pivotCaches>
    <pivotCache cacheId="133"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0" i="1" l="1"/>
  <c r="Q70" i="1"/>
  <c r="R70" i="1"/>
  <c r="S70" i="1"/>
  <c r="T70" i="1"/>
  <c r="U70" i="1"/>
  <c r="V70" i="1"/>
  <c r="W70" i="1"/>
  <c r="X70" i="1"/>
  <c r="Y70" i="1"/>
  <c r="Z70" i="1"/>
  <c r="AA70" i="1"/>
  <c r="P71" i="1"/>
  <c r="Q71" i="1"/>
  <c r="R71" i="1"/>
  <c r="S71" i="1"/>
  <c r="T71" i="1"/>
  <c r="U71" i="1"/>
  <c r="V71" i="1"/>
  <c r="W71" i="1"/>
  <c r="X71" i="1"/>
  <c r="Y71" i="1"/>
  <c r="Z71" i="1"/>
  <c r="AA71" i="1"/>
  <c r="P72" i="1"/>
  <c r="Q72" i="1"/>
  <c r="R72" i="1"/>
  <c r="S72" i="1"/>
  <c r="T72" i="1"/>
  <c r="U72" i="1"/>
  <c r="V72" i="1"/>
  <c r="W72" i="1"/>
  <c r="X72" i="1"/>
  <c r="Y72" i="1"/>
  <c r="Z72" i="1"/>
  <c r="AA72" i="1"/>
  <c r="P73" i="1"/>
  <c r="Q73" i="1"/>
  <c r="R73" i="1"/>
  <c r="S73" i="1"/>
  <c r="T73" i="1"/>
  <c r="U73" i="1"/>
  <c r="V73" i="1"/>
  <c r="W73" i="1"/>
  <c r="X73" i="1"/>
  <c r="Y73" i="1"/>
  <c r="Z73" i="1"/>
  <c r="AA73" i="1"/>
  <c r="P74" i="1"/>
  <c r="Q74" i="1"/>
  <c r="R74" i="1"/>
  <c r="S74" i="1"/>
  <c r="T74" i="1"/>
  <c r="U74" i="1"/>
  <c r="V74" i="1"/>
  <c r="W74" i="1"/>
  <c r="X74" i="1"/>
  <c r="Y74" i="1"/>
  <c r="Z74" i="1"/>
  <c r="AA74" i="1"/>
  <c r="P75" i="1"/>
  <c r="Q75" i="1"/>
  <c r="R75" i="1"/>
  <c r="S75" i="1"/>
  <c r="T75" i="1"/>
  <c r="U75" i="1"/>
  <c r="V75" i="1"/>
  <c r="W75" i="1"/>
  <c r="X75" i="1"/>
  <c r="Y75" i="1"/>
  <c r="Z75" i="1"/>
  <c r="AA75" i="1"/>
  <c r="P76" i="1"/>
  <c r="Q76" i="1"/>
  <c r="R76" i="1"/>
  <c r="S76" i="1"/>
  <c r="T76" i="1"/>
  <c r="U76" i="1"/>
  <c r="V76" i="1"/>
  <c r="W76" i="1"/>
  <c r="X76" i="1"/>
  <c r="Y76" i="1"/>
  <c r="Z76" i="1"/>
  <c r="AA76" i="1"/>
  <c r="P77" i="1"/>
  <c r="Q77" i="1"/>
  <c r="R77" i="1"/>
  <c r="S77" i="1"/>
  <c r="T77" i="1"/>
  <c r="U77" i="1"/>
  <c r="V77" i="1"/>
  <c r="W77" i="1"/>
  <c r="X77" i="1"/>
  <c r="Y77" i="1"/>
  <c r="Z77" i="1"/>
  <c r="AA77" i="1"/>
  <c r="P78" i="1"/>
  <c r="Q78" i="1"/>
  <c r="R78" i="1"/>
  <c r="S78" i="1"/>
  <c r="T78" i="1"/>
  <c r="U78" i="1"/>
  <c r="V78" i="1"/>
  <c r="W78" i="1"/>
  <c r="X78" i="1"/>
  <c r="Y78" i="1"/>
  <c r="Z78" i="1"/>
  <c r="AA78" i="1"/>
  <c r="P79" i="1"/>
  <c r="Q79" i="1"/>
  <c r="R79" i="1"/>
  <c r="S79" i="1"/>
  <c r="T79" i="1"/>
  <c r="U79" i="1"/>
  <c r="V79" i="1"/>
  <c r="W79" i="1"/>
  <c r="X79" i="1"/>
  <c r="Y79" i="1"/>
  <c r="Z79" i="1"/>
  <c r="AA79" i="1"/>
  <c r="P80" i="1"/>
  <c r="Q80" i="1"/>
  <c r="R80" i="1"/>
  <c r="S80" i="1"/>
  <c r="T80" i="1"/>
  <c r="U80" i="1"/>
  <c r="V80" i="1"/>
  <c r="W80" i="1"/>
  <c r="X80" i="1"/>
  <c r="Y80" i="1"/>
  <c r="Z80" i="1"/>
  <c r="AA80" i="1"/>
  <c r="P81" i="1"/>
  <c r="Q81" i="1"/>
  <c r="R81" i="1"/>
  <c r="S81" i="1"/>
  <c r="T81" i="1"/>
  <c r="U81" i="1"/>
  <c r="V81" i="1"/>
  <c r="W81" i="1"/>
  <c r="X81" i="1"/>
  <c r="Y81" i="1"/>
  <c r="Z81" i="1"/>
  <c r="AA81" i="1"/>
  <c r="P82" i="1"/>
  <c r="Q82" i="1"/>
  <c r="R82" i="1"/>
  <c r="S82" i="1"/>
  <c r="T82" i="1"/>
  <c r="U82" i="1"/>
  <c r="V82" i="1"/>
  <c r="W82" i="1"/>
  <c r="X82" i="1"/>
  <c r="Y82" i="1"/>
  <c r="Z82" i="1"/>
  <c r="AA82" i="1"/>
  <c r="P83" i="1"/>
  <c r="Q83" i="1"/>
  <c r="R83" i="1"/>
  <c r="S83" i="1"/>
  <c r="T83" i="1"/>
  <c r="U83" i="1"/>
  <c r="V83" i="1"/>
  <c r="W83" i="1"/>
  <c r="X83" i="1"/>
  <c r="Y83" i="1"/>
  <c r="Z83" i="1"/>
  <c r="AA83" i="1"/>
  <c r="P84" i="1"/>
  <c r="Q84" i="1"/>
  <c r="R84" i="1"/>
  <c r="S84" i="1"/>
  <c r="T84" i="1"/>
  <c r="U84" i="1"/>
  <c r="V84" i="1"/>
  <c r="W84" i="1"/>
  <c r="X84" i="1"/>
  <c r="Y84" i="1"/>
  <c r="Z84" i="1"/>
  <c r="AA84" i="1"/>
  <c r="P85" i="1"/>
  <c r="Q85" i="1"/>
  <c r="R85" i="1"/>
  <c r="S85" i="1"/>
  <c r="T85" i="1"/>
  <c r="U85" i="1"/>
  <c r="V85" i="1"/>
  <c r="W85" i="1"/>
  <c r="X85" i="1"/>
  <c r="Y85" i="1"/>
  <c r="Z85" i="1"/>
  <c r="AA85" i="1"/>
  <c r="P86" i="1"/>
  <c r="Q86" i="1"/>
  <c r="R86" i="1"/>
  <c r="S86" i="1"/>
  <c r="T86" i="1"/>
  <c r="U86" i="1"/>
  <c r="V86" i="1"/>
  <c r="W86" i="1"/>
  <c r="X86" i="1"/>
  <c r="Y86" i="1"/>
  <c r="Z86" i="1"/>
  <c r="AA86" i="1"/>
  <c r="P87" i="1"/>
  <c r="Q87" i="1"/>
  <c r="R87" i="1"/>
  <c r="S87" i="1"/>
  <c r="T87" i="1"/>
  <c r="U87" i="1"/>
  <c r="V87" i="1"/>
  <c r="W87" i="1"/>
  <c r="X87" i="1"/>
  <c r="Y87" i="1"/>
  <c r="Z87" i="1"/>
  <c r="AA87" i="1"/>
  <c r="P88" i="1"/>
  <c r="Q88" i="1"/>
  <c r="R88" i="1"/>
  <c r="S88" i="1"/>
  <c r="T88" i="1"/>
  <c r="U88" i="1"/>
  <c r="V88" i="1"/>
  <c r="W88" i="1"/>
  <c r="X88" i="1"/>
  <c r="Y88" i="1"/>
  <c r="Z88" i="1"/>
  <c r="AA88" i="1"/>
  <c r="P89" i="1"/>
  <c r="Q89" i="1"/>
  <c r="R89" i="1"/>
  <c r="S89" i="1"/>
  <c r="T89" i="1"/>
  <c r="U89" i="1"/>
  <c r="V89" i="1"/>
  <c r="W89" i="1"/>
  <c r="X89" i="1"/>
  <c r="Y89" i="1"/>
  <c r="Z89" i="1"/>
  <c r="AA89" i="1"/>
  <c r="P90" i="1"/>
  <c r="Q90" i="1"/>
  <c r="R90" i="1"/>
  <c r="S90" i="1"/>
  <c r="T90" i="1"/>
  <c r="U90" i="1"/>
  <c r="V90" i="1"/>
  <c r="W90" i="1"/>
  <c r="X90" i="1"/>
  <c r="Y90" i="1"/>
  <c r="Z90" i="1"/>
  <c r="AA90" i="1"/>
  <c r="P91" i="1"/>
  <c r="Q91" i="1"/>
  <c r="R91" i="1"/>
  <c r="S91" i="1"/>
  <c r="T91" i="1"/>
  <c r="U91" i="1"/>
  <c r="V91" i="1"/>
  <c r="W91" i="1"/>
  <c r="X91" i="1"/>
  <c r="Y91" i="1"/>
  <c r="Z91" i="1"/>
  <c r="AA91" i="1"/>
  <c r="P92" i="1"/>
  <c r="Q92" i="1"/>
  <c r="R92" i="1"/>
  <c r="S92" i="1"/>
  <c r="T92" i="1"/>
  <c r="U92" i="1"/>
  <c r="V92" i="1"/>
  <c r="W92" i="1"/>
  <c r="X92" i="1"/>
  <c r="Y92" i="1"/>
  <c r="Z92" i="1"/>
  <c r="AA92" i="1"/>
  <c r="P93" i="1"/>
  <c r="Q93" i="1"/>
  <c r="R93" i="1"/>
  <c r="S93" i="1"/>
  <c r="T93" i="1"/>
  <c r="U93" i="1"/>
  <c r="V93" i="1"/>
  <c r="W93" i="1"/>
  <c r="X93" i="1"/>
  <c r="Y93" i="1"/>
  <c r="Z93" i="1"/>
  <c r="AA93" i="1"/>
  <c r="P66" i="1"/>
  <c r="Q66" i="1"/>
  <c r="R66" i="1"/>
  <c r="S66" i="1"/>
  <c r="T66" i="1"/>
  <c r="U66" i="1"/>
  <c r="V66" i="1"/>
  <c r="W66" i="1"/>
  <c r="X66" i="1"/>
  <c r="Y66" i="1"/>
  <c r="Z66" i="1"/>
  <c r="AA66" i="1"/>
  <c r="P67" i="1"/>
  <c r="Q67" i="1"/>
  <c r="R67" i="1"/>
  <c r="S67" i="1"/>
  <c r="T67" i="1"/>
  <c r="U67" i="1"/>
  <c r="V67" i="1"/>
  <c r="W67" i="1"/>
  <c r="X67" i="1"/>
  <c r="Y67" i="1"/>
  <c r="Z67" i="1"/>
  <c r="AA67" i="1"/>
  <c r="P68" i="1"/>
  <c r="Q68" i="1"/>
  <c r="R68" i="1"/>
  <c r="S68" i="1"/>
  <c r="T68" i="1"/>
  <c r="U68" i="1"/>
  <c r="V68" i="1"/>
  <c r="W68" i="1"/>
  <c r="X68" i="1"/>
  <c r="Y68" i="1"/>
  <c r="Z68" i="1"/>
  <c r="AA68" i="1"/>
  <c r="P69" i="1"/>
  <c r="Q69" i="1"/>
  <c r="R69" i="1"/>
  <c r="S69" i="1"/>
  <c r="T69" i="1"/>
  <c r="U69" i="1"/>
  <c r="V69" i="1"/>
  <c r="W69" i="1"/>
  <c r="X69" i="1"/>
  <c r="Y69" i="1"/>
  <c r="Z69" i="1"/>
  <c r="AA69" i="1"/>
  <c r="AH31"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I116" i="1"/>
  <c r="AI117" i="1"/>
  <c r="AI118" i="1"/>
  <c r="AI119" i="1"/>
  <c r="AI120" i="1"/>
  <c r="AI121" i="1"/>
  <c r="AI122" i="1"/>
  <c r="AI123" i="1"/>
  <c r="AI124" i="1"/>
  <c r="AI125" i="1"/>
  <c r="AI126"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52" i="1"/>
  <c r="AI153" i="1"/>
  <c r="AI154" i="1"/>
  <c r="AI155" i="1"/>
  <c r="AI156" i="1"/>
  <c r="AI157" i="1"/>
  <c r="AI158" i="1"/>
  <c r="AI159" i="1"/>
  <c r="AI160" i="1"/>
  <c r="AI161" i="1"/>
  <c r="AI162" i="1"/>
  <c r="AI163" i="1"/>
  <c r="AI164" i="1"/>
  <c r="AI165" i="1"/>
  <c r="AI166" i="1"/>
  <c r="AI167" i="1"/>
  <c r="AI168" i="1"/>
  <c r="AI169" i="1"/>
  <c r="AI170" i="1"/>
  <c r="AI171" i="1"/>
  <c r="AI172" i="1"/>
  <c r="AI173" i="1"/>
  <c r="AI174" i="1"/>
  <c r="AI175" i="1"/>
  <c r="AI176" i="1"/>
  <c r="AI177" i="1"/>
  <c r="AI178" i="1"/>
  <c r="AI179" i="1"/>
  <c r="AI180" i="1"/>
  <c r="AI181" i="1"/>
  <c r="AI182" i="1"/>
  <c r="AI183" i="1"/>
  <c r="AI184" i="1"/>
  <c r="AI30"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H113" i="1"/>
  <c r="AH114" i="1"/>
  <c r="AH115" i="1"/>
  <c r="AH116" i="1"/>
  <c r="AH117" i="1"/>
  <c r="AH118" i="1"/>
  <c r="AH119" i="1"/>
  <c r="AH120" i="1"/>
  <c r="AH121" i="1"/>
  <c r="AH122" i="1"/>
  <c r="AH123" i="1"/>
  <c r="AH124" i="1"/>
  <c r="AH125" i="1"/>
  <c r="AH126" i="1"/>
  <c r="AH127" i="1"/>
  <c r="AH128" i="1"/>
  <c r="AH129" i="1"/>
  <c r="AH130" i="1"/>
  <c r="AH131" i="1"/>
  <c r="AH132" i="1"/>
  <c r="AH133" i="1"/>
  <c r="AH134" i="1"/>
  <c r="AH135" i="1"/>
  <c r="AH136" i="1"/>
  <c r="AH137" i="1"/>
  <c r="AH138" i="1"/>
  <c r="AH139" i="1"/>
  <c r="AH140" i="1"/>
  <c r="AH141" i="1"/>
  <c r="AH142" i="1"/>
  <c r="AH143" i="1"/>
  <c r="AH144" i="1"/>
  <c r="AH145" i="1"/>
  <c r="AH146" i="1"/>
  <c r="AH147" i="1"/>
  <c r="AH148" i="1"/>
  <c r="AH149" i="1"/>
  <c r="AH150" i="1"/>
  <c r="AH151" i="1"/>
  <c r="AH152" i="1"/>
  <c r="AH153" i="1"/>
  <c r="AH154" i="1"/>
  <c r="AH155" i="1"/>
  <c r="AH156" i="1"/>
  <c r="AH157" i="1"/>
  <c r="AH158" i="1"/>
  <c r="AH159" i="1"/>
  <c r="AH160" i="1"/>
  <c r="AH161" i="1"/>
  <c r="AH162" i="1"/>
  <c r="AH163" i="1"/>
  <c r="AH164" i="1"/>
  <c r="AH165" i="1"/>
  <c r="AH166" i="1"/>
  <c r="AH167" i="1"/>
  <c r="AH168" i="1"/>
  <c r="AH169" i="1"/>
  <c r="AH170" i="1"/>
  <c r="AH171" i="1"/>
  <c r="AH172" i="1"/>
  <c r="AH173" i="1"/>
  <c r="AH174" i="1"/>
  <c r="AH175" i="1"/>
  <c r="AH176" i="1"/>
  <c r="AH177" i="1"/>
  <c r="AH178" i="1"/>
  <c r="AH179" i="1"/>
  <c r="AH180" i="1"/>
  <c r="AH181" i="1"/>
  <c r="AH182" i="1"/>
  <c r="AH183" i="1"/>
  <c r="AH184" i="1"/>
  <c r="AH30" i="1"/>
  <c r="AL50" i="1" l="1"/>
  <c r="AL57" i="1"/>
  <c r="AL46" i="1"/>
  <c r="AL47" i="1"/>
  <c r="AL48" i="1"/>
  <c r="AL49" i="1"/>
  <c r="AL53" i="1"/>
  <c r="AL54" i="1"/>
  <c r="AL55" i="1"/>
  <c r="AL56" i="1"/>
  <c r="Z33" i="1"/>
  <c r="Q64" i="1"/>
  <c r="Q60" i="1"/>
  <c r="Q48" i="1"/>
  <c r="P33" i="1"/>
  <c r="Q33" i="1"/>
  <c r="R33" i="1"/>
  <c r="S33" i="1"/>
  <c r="T33" i="1"/>
  <c r="U33" i="1"/>
  <c r="V33" i="1"/>
  <c r="W33" i="1"/>
  <c r="X33" i="1"/>
  <c r="Y33" i="1"/>
  <c r="AA33" i="1"/>
  <c r="P38" i="1"/>
  <c r="Q38" i="1"/>
  <c r="R38" i="1"/>
  <c r="S38" i="1"/>
  <c r="T38" i="1"/>
  <c r="U38" i="1"/>
  <c r="V38" i="1"/>
  <c r="W38" i="1"/>
  <c r="X38" i="1"/>
  <c r="Y38" i="1"/>
  <c r="Z38" i="1"/>
  <c r="AA38" i="1"/>
  <c r="P39" i="1"/>
  <c r="Q39" i="1"/>
  <c r="R39" i="1"/>
  <c r="S39" i="1"/>
  <c r="T39" i="1"/>
  <c r="U39" i="1"/>
  <c r="V39" i="1"/>
  <c r="W39" i="1"/>
  <c r="X39" i="1"/>
  <c r="Y39" i="1"/>
  <c r="Z39" i="1"/>
  <c r="AA39" i="1"/>
  <c r="P40" i="1"/>
  <c r="Q40" i="1"/>
  <c r="R40" i="1"/>
  <c r="S40" i="1"/>
  <c r="T40" i="1"/>
  <c r="U40" i="1"/>
  <c r="V40" i="1"/>
  <c r="W40" i="1"/>
  <c r="X40" i="1"/>
  <c r="Y40" i="1"/>
  <c r="Z40" i="1"/>
  <c r="AA40" i="1"/>
  <c r="Y41" i="1"/>
  <c r="Z41" i="1"/>
  <c r="AA41" i="1"/>
  <c r="P42" i="1"/>
  <c r="Q42" i="1"/>
  <c r="R42" i="1"/>
  <c r="S42" i="1"/>
  <c r="T42" i="1"/>
  <c r="U42" i="1"/>
  <c r="V42" i="1"/>
  <c r="W42" i="1"/>
  <c r="X42" i="1"/>
  <c r="Y42" i="1"/>
  <c r="Z42" i="1"/>
  <c r="AA42" i="1"/>
  <c r="P43" i="1"/>
  <c r="Q43" i="1"/>
  <c r="R43" i="1"/>
  <c r="S43" i="1"/>
  <c r="T43" i="1"/>
  <c r="U43" i="1"/>
  <c r="V43" i="1"/>
  <c r="W43" i="1"/>
  <c r="X43" i="1"/>
  <c r="Y43" i="1"/>
  <c r="Z43" i="1"/>
  <c r="AA43" i="1"/>
  <c r="P44" i="1"/>
  <c r="Q44" i="1"/>
  <c r="R44" i="1"/>
  <c r="S44" i="1"/>
  <c r="T44" i="1"/>
  <c r="U44" i="1"/>
  <c r="V44" i="1"/>
  <c r="W44" i="1"/>
  <c r="X44" i="1"/>
  <c r="Y44" i="1"/>
  <c r="Z44" i="1"/>
  <c r="AA44" i="1"/>
  <c r="P45" i="1"/>
  <c r="Q45" i="1"/>
  <c r="R45" i="1"/>
  <c r="S45" i="1"/>
  <c r="T45" i="1"/>
  <c r="U45" i="1"/>
  <c r="V45" i="1"/>
  <c r="W45" i="1"/>
  <c r="X45" i="1"/>
  <c r="Y45" i="1"/>
  <c r="Z45" i="1"/>
  <c r="AA45" i="1"/>
  <c r="P46" i="1"/>
  <c r="Q46" i="1"/>
  <c r="R46" i="1"/>
  <c r="S46" i="1"/>
  <c r="T46" i="1"/>
  <c r="U46" i="1"/>
  <c r="V46" i="1"/>
  <c r="W46" i="1"/>
  <c r="X46" i="1"/>
  <c r="Y46" i="1"/>
  <c r="Z46" i="1"/>
  <c r="AA46" i="1"/>
  <c r="P47" i="1"/>
  <c r="Q47" i="1"/>
  <c r="R47" i="1"/>
  <c r="S47" i="1"/>
  <c r="T47" i="1"/>
  <c r="U47" i="1"/>
  <c r="V47" i="1"/>
  <c r="W47" i="1"/>
  <c r="X47" i="1"/>
  <c r="Y47" i="1"/>
  <c r="Z47" i="1"/>
  <c r="AA47" i="1"/>
  <c r="P48" i="1"/>
  <c r="R48" i="1"/>
  <c r="S48" i="1"/>
  <c r="T48" i="1"/>
  <c r="U48" i="1"/>
  <c r="V48" i="1"/>
  <c r="W48" i="1"/>
  <c r="X48" i="1"/>
  <c r="Y48" i="1"/>
  <c r="Z48" i="1"/>
  <c r="AA48" i="1"/>
  <c r="P49" i="1"/>
  <c r="Q49" i="1"/>
  <c r="R49" i="1"/>
  <c r="S49" i="1"/>
  <c r="T49" i="1"/>
  <c r="U49" i="1"/>
  <c r="V49" i="1"/>
  <c r="W49" i="1"/>
  <c r="X49" i="1"/>
  <c r="Y49" i="1"/>
  <c r="Z49" i="1"/>
  <c r="AA49" i="1"/>
  <c r="P50" i="1"/>
  <c r="Q50" i="1"/>
  <c r="R50" i="1"/>
  <c r="S50" i="1"/>
  <c r="T50" i="1"/>
  <c r="U50" i="1"/>
  <c r="V50" i="1"/>
  <c r="W50" i="1"/>
  <c r="X50" i="1"/>
  <c r="Y50" i="1"/>
  <c r="Z50" i="1"/>
  <c r="AA50" i="1"/>
  <c r="P51" i="1"/>
  <c r="Q51" i="1"/>
  <c r="R51" i="1"/>
  <c r="S51" i="1"/>
  <c r="T51" i="1"/>
  <c r="U51" i="1"/>
  <c r="V51" i="1"/>
  <c r="W51" i="1"/>
  <c r="X51" i="1"/>
  <c r="Y51" i="1"/>
  <c r="Z51" i="1"/>
  <c r="AA51" i="1"/>
  <c r="P52" i="1"/>
  <c r="Q52" i="1"/>
  <c r="R52" i="1"/>
  <c r="S52" i="1"/>
  <c r="T52" i="1"/>
  <c r="U52" i="1"/>
  <c r="V52" i="1"/>
  <c r="W52" i="1"/>
  <c r="X52" i="1"/>
  <c r="Y52" i="1"/>
  <c r="Z52" i="1"/>
  <c r="AA52" i="1"/>
  <c r="P53" i="1"/>
  <c r="Q53" i="1"/>
  <c r="R53" i="1"/>
  <c r="S53" i="1"/>
  <c r="T53" i="1"/>
  <c r="U53" i="1"/>
  <c r="V53" i="1"/>
  <c r="W53" i="1"/>
  <c r="X53" i="1"/>
  <c r="Y53" i="1"/>
  <c r="Z53" i="1"/>
  <c r="AA53" i="1"/>
  <c r="P54" i="1"/>
  <c r="Q54" i="1"/>
  <c r="R54" i="1"/>
  <c r="S54" i="1"/>
  <c r="T54" i="1"/>
  <c r="U54" i="1"/>
  <c r="V54" i="1"/>
  <c r="W54" i="1"/>
  <c r="X54" i="1"/>
  <c r="Y54" i="1"/>
  <c r="Z54" i="1"/>
  <c r="AA54" i="1"/>
  <c r="P55" i="1"/>
  <c r="Q55" i="1"/>
  <c r="R55" i="1"/>
  <c r="S55" i="1"/>
  <c r="T55" i="1"/>
  <c r="U55" i="1"/>
  <c r="V55" i="1"/>
  <c r="W55" i="1"/>
  <c r="X55" i="1"/>
  <c r="Y55" i="1"/>
  <c r="Z55" i="1"/>
  <c r="AA55" i="1"/>
  <c r="P56" i="1"/>
  <c r="Q56" i="1"/>
  <c r="R56" i="1"/>
  <c r="S56" i="1"/>
  <c r="T56" i="1"/>
  <c r="U56" i="1"/>
  <c r="V56" i="1"/>
  <c r="W56" i="1"/>
  <c r="X56" i="1"/>
  <c r="Y56" i="1"/>
  <c r="Z56" i="1"/>
  <c r="AA56" i="1"/>
  <c r="P57" i="1"/>
  <c r="Q57" i="1"/>
  <c r="R57" i="1"/>
  <c r="S57" i="1"/>
  <c r="T57" i="1"/>
  <c r="U57" i="1"/>
  <c r="V57" i="1"/>
  <c r="W57" i="1"/>
  <c r="X57" i="1"/>
  <c r="Y57" i="1"/>
  <c r="Z57" i="1"/>
  <c r="AA57" i="1"/>
  <c r="P58" i="1"/>
  <c r="Q58" i="1"/>
  <c r="R58" i="1"/>
  <c r="S58" i="1"/>
  <c r="T58" i="1"/>
  <c r="U58" i="1"/>
  <c r="V58" i="1"/>
  <c r="W58" i="1"/>
  <c r="X58" i="1"/>
  <c r="Y58" i="1"/>
  <c r="Z58" i="1"/>
  <c r="AA58" i="1"/>
  <c r="P59" i="1"/>
  <c r="Q59" i="1"/>
  <c r="R59" i="1"/>
  <c r="S59" i="1"/>
  <c r="T59" i="1"/>
  <c r="U59" i="1"/>
  <c r="V59" i="1"/>
  <c r="W59" i="1"/>
  <c r="X59" i="1"/>
  <c r="Y59" i="1"/>
  <c r="Z59" i="1"/>
  <c r="AA59" i="1"/>
  <c r="P60" i="1"/>
  <c r="R60" i="1"/>
  <c r="S60" i="1"/>
  <c r="T60" i="1"/>
  <c r="U60" i="1"/>
  <c r="V60" i="1"/>
  <c r="W60" i="1"/>
  <c r="X60" i="1"/>
  <c r="Y60" i="1"/>
  <c r="Z60" i="1"/>
  <c r="AA60" i="1"/>
  <c r="P61" i="1"/>
  <c r="Q61" i="1"/>
  <c r="R61" i="1"/>
  <c r="S61" i="1"/>
  <c r="T61" i="1"/>
  <c r="U61" i="1"/>
  <c r="V61" i="1"/>
  <c r="W61" i="1"/>
  <c r="X61" i="1"/>
  <c r="Y61" i="1"/>
  <c r="Z61" i="1"/>
  <c r="AA61" i="1"/>
  <c r="P62" i="1"/>
  <c r="Q62" i="1"/>
  <c r="R62" i="1"/>
  <c r="S62" i="1"/>
  <c r="T62" i="1"/>
  <c r="U62" i="1"/>
  <c r="V62" i="1"/>
  <c r="W62" i="1"/>
  <c r="X62" i="1"/>
  <c r="Y62" i="1"/>
  <c r="Z62" i="1"/>
  <c r="AA62" i="1"/>
  <c r="P63" i="1"/>
  <c r="Q63" i="1"/>
  <c r="R63" i="1"/>
  <c r="S63" i="1"/>
  <c r="T63" i="1"/>
  <c r="U63" i="1"/>
  <c r="V63" i="1"/>
  <c r="W63" i="1"/>
  <c r="X63" i="1"/>
  <c r="Y63" i="1"/>
  <c r="Z63" i="1"/>
  <c r="AA63" i="1"/>
  <c r="P64" i="1"/>
  <c r="R64" i="1"/>
  <c r="S64" i="1"/>
  <c r="T64" i="1"/>
  <c r="U64" i="1"/>
  <c r="V64" i="1"/>
  <c r="W64" i="1"/>
  <c r="X64" i="1"/>
  <c r="Y64" i="1"/>
  <c r="Z64" i="1"/>
  <c r="AA64" i="1"/>
  <c r="P65" i="1"/>
  <c r="Q65" i="1"/>
  <c r="R65" i="1"/>
  <c r="S65" i="1"/>
  <c r="T65" i="1"/>
  <c r="U65" i="1"/>
  <c r="V65" i="1"/>
  <c r="W65" i="1"/>
  <c r="X65" i="1"/>
  <c r="Y65" i="1"/>
  <c r="Z65" i="1"/>
  <c r="AA65" i="1"/>
  <c r="Q36" i="1"/>
  <c r="P36" i="1"/>
  <c r="X23" i="1" a="1"/>
  <c r="X23" i="1" s="1"/>
  <c r="S23" i="1" a="1"/>
  <c r="S23" i="1" s="1"/>
  <c r="S21" i="1" a="1"/>
  <c r="S21" i="1" s="1"/>
  <c r="T21" i="1" a="1"/>
  <c r="T21" i="1" s="1"/>
  <c r="R23" i="1" a="1"/>
  <c r="R23" i="1" s="1"/>
  <c r="T31" i="1"/>
  <c r="T35" i="1"/>
  <c r="T41" i="1"/>
  <c r="T32" i="1"/>
  <c r="T34" i="1"/>
  <c r="T25" i="1" s="1" a="1"/>
  <c r="T25" i="1" s="1"/>
  <c r="T37" i="1"/>
  <c r="T30" i="1"/>
  <c r="T36" i="1"/>
  <c r="T23" i="1" a="1"/>
  <c r="T23" i="1" s="1"/>
  <c r="X32" i="1"/>
  <c r="X35" i="1"/>
  <c r="X37" i="1"/>
  <c r="X34" i="1"/>
  <c r="X31" i="1"/>
  <c r="X41" i="1"/>
  <c r="X30" i="1"/>
  <c r="X25" i="1" s="1" a="1"/>
  <c r="X25" i="1" s="1"/>
  <c r="X36" i="1"/>
  <c r="X21" i="1" a="1"/>
  <c r="X21" i="1" s="1"/>
  <c r="Z32" i="1"/>
  <c r="Z31" i="1"/>
  <c r="Z21" i="1" s="1" a="1"/>
  <c r="Z21" i="1" s="1"/>
  <c r="Z35" i="1"/>
  <c r="Z37" i="1"/>
  <c r="Z34" i="1"/>
  <c r="Z25" i="1" a="1"/>
  <c r="Z25" i="1" s="1"/>
  <c r="AA35" i="1"/>
  <c r="AA21" i="1" s="1" a="1"/>
  <c r="AA21" i="1" s="1"/>
  <c r="AA32" i="1"/>
  <c r="AA37" i="1"/>
  <c r="AA34" i="1"/>
  <c r="AA31" i="1"/>
  <c r="AA30" i="1"/>
  <c r="AA36" i="1"/>
  <c r="AA23" i="1" a="1"/>
  <c r="AA23" i="1" s="1"/>
  <c r="S37" i="1"/>
  <c r="S41" i="1"/>
  <c r="S35" i="1"/>
  <c r="S32" i="1"/>
  <c r="S34" i="1"/>
  <c r="S31" i="1"/>
  <c r="S30" i="1"/>
  <c r="S36" i="1"/>
  <c r="S25" i="1" a="1"/>
  <c r="S25" i="1" s="1"/>
  <c r="Y35" i="1"/>
  <c r="Y32" i="1"/>
  <c r="Y37" i="1"/>
  <c r="Y31" i="1"/>
  <c r="Y23" i="1" s="1" a="1"/>
  <c r="Y23" i="1" s="1"/>
  <c r="Y34" i="1"/>
  <c r="Y30" i="1"/>
  <c r="Y36" i="1"/>
  <c r="P41" i="1"/>
  <c r="P32" i="1"/>
  <c r="P37" i="1"/>
  <c r="P31" i="1"/>
  <c r="P21" i="1" s="1" a="1"/>
  <c r="P21" i="1" s="1"/>
  <c r="P35" i="1"/>
  <c r="P30" i="1"/>
  <c r="P34" i="1"/>
  <c r="W35" i="1"/>
  <c r="W31" i="1"/>
  <c r="W34" i="1"/>
  <c r="W37" i="1"/>
  <c r="W41" i="1"/>
  <c r="W32" i="1"/>
  <c r="W23" i="1" a="1"/>
  <c r="W23" i="1" s="1"/>
  <c r="R41" i="1"/>
  <c r="R35" i="1"/>
  <c r="R31" i="1"/>
  <c r="R32" i="1"/>
  <c r="R37" i="1"/>
  <c r="R34" i="1"/>
  <c r="R30" i="1"/>
  <c r="R21" i="1" s="1" a="1"/>
  <c r="R21" i="1" s="1"/>
  <c r="R36" i="1"/>
  <c r="R25" i="1" a="1"/>
  <c r="R25" i="1" s="1"/>
  <c r="V35" i="1"/>
  <c r="V32" i="1"/>
  <c r="V37" i="1"/>
  <c r="V34" i="1"/>
  <c r="V41" i="1"/>
  <c r="V31" i="1"/>
  <c r="V30" i="1"/>
  <c r="V25" i="1" s="1" a="1"/>
  <c r="V25" i="1" s="1"/>
  <c r="V36" i="1"/>
  <c r="U35" i="1"/>
  <c r="U25" i="1" s="1" a="1"/>
  <c r="U25" i="1" s="1"/>
  <c r="U37" i="1"/>
  <c r="U32" i="1"/>
  <c r="U34" i="1"/>
  <c r="U31" i="1"/>
  <c r="U41" i="1"/>
  <c r="U30" i="1"/>
  <c r="U36" i="1"/>
  <c r="Q41" i="1"/>
  <c r="Q34" i="1"/>
  <c r="Q23" i="1" s="1" a="1"/>
  <c r="Q23" i="1" s="1"/>
  <c r="Q35" i="1"/>
  <c r="Q31" i="1"/>
  <c r="Q32" i="1"/>
  <c r="Q30" i="1"/>
  <c r="Q37" i="1"/>
  <c r="W30" i="1"/>
  <c r="W36" i="1"/>
  <c r="W25" i="1" s="1" a="1"/>
  <c r="W25" i="1" s="1"/>
  <c r="W21" i="1" a="1"/>
  <c r="W21" i="1" s="1"/>
  <c r="Z30" i="1"/>
  <c r="Z36" i="1"/>
  <c r="Z23" i="1" a="1"/>
  <c r="Z23" i="1" s="1"/>
  <c r="AG22" i="1" l="1"/>
  <c r="U23" i="1" a="1"/>
  <c r="U23" i="1" s="1"/>
  <c r="Q21" i="1" a="1"/>
  <c r="Q21" i="1" s="1"/>
  <c r="AA25" i="1" a="1"/>
  <c r="AA25" i="1" s="1"/>
  <c r="P23" i="1" a="1"/>
  <c r="P23" i="1" s="1"/>
  <c r="P25" i="1" a="1"/>
  <c r="P25" i="1" s="1"/>
  <c r="Y21" i="1" a="1"/>
  <c r="Y21" i="1" s="1"/>
  <c r="AH21" i="1" s="1"/>
  <c r="V23" i="1" a="1"/>
  <c r="V23" i="1" s="1"/>
  <c r="AD22" i="1" s="1"/>
  <c r="Y25" i="1" a="1"/>
  <c r="Y25" i="1" s="1"/>
  <c r="Q25" i="1" a="1"/>
  <c r="Q25" i="1" s="1"/>
  <c r="V21" i="1" a="1"/>
  <c r="V21" i="1" s="1"/>
  <c r="AD21" i="1" s="1"/>
  <c r="U21" i="1" a="1"/>
  <c r="U21" i="1" s="1"/>
  <c r="AD23" i="1" l="1"/>
  <c r="AD28" i="1" s="1"/>
  <c r="AD25" i="1" s="1"/>
  <c r="AG23" i="1"/>
  <c r="AI22" i="1"/>
  <c r="AF21" i="1"/>
  <c r="AE23" i="1"/>
  <c r="AI23" i="1"/>
  <c r="AF22" i="1"/>
  <c r="AL22" i="1"/>
  <c r="AH22" i="1"/>
  <c r="AE22" i="1"/>
  <c r="AF23" i="1"/>
  <c r="AL23" i="1"/>
  <c r="AH23" i="1"/>
  <c r="AL21" i="1"/>
  <c r="AG21" i="1"/>
  <c r="AE21" i="1"/>
  <c r="AI21" i="1"/>
  <c r="AD27" i="1" l="1"/>
  <c r="AD26" i="1"/>
  <c r="AE28" i="1"/>
  <c r="AE26" i="1" s="1"/>
  <c r="AG28" i="1"/>
  <c r="AG27" i="1" s="1"/>
  <c r="AI28" i="1"/>
  <c r="AI25" i="1" s="1"/>
  <c r="AH28" i="1"/>
  <c r="AH25" i="1" s="1"/>
  <c r="AF28" i="1"/>
  <c r="AF25" i="1" s="1"/>
  <c r="AE25" i="1" l="1"/>
  <c r="AH27" i="1"/>
  <c r="AI27" i="1"/>
  <c r="AE27" i="1"/>
  <c r="AF27" i="1"/>
  <c r="AG25" i="1"/>
  <c r="AG26" i="1"/>
  <c r="AH26" i="1"/>
  <c r="AI26" i="1"/>
  <c r="AF26"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<sst xmlns="http://schemas.openxmlformats.org/spreadsheetml/2006/main" count="315" uniqueCount="125">
  <si>
    <t>Q1</t>
  </si>
  <si>
    <t>Q2</t>
  </si>
  <si>
    <t>Q3</t>
  </si>
  <si>
    <t>Q4</t>
  </si>
  <si>
    <t>Q5</t>
  </si>
  <si>
    <t>Q6</t>
  </si>
  <si>
    <t>Q7</t>
  </si>
  <si>
    <t>Q8</t>
  </si>
  <si>
    <t>Q9</t>
  </si>
  <si>
    <t>Q10</t>
  </si>
  <si>
    <t>Q11</t>
  </si>
  <si>
    <t>Q12</t>
  </si>
  <si>
    <t>TOTAL 1's</t>
  </si>
  <si>
    <t>TOTAL 2's</t>
  </si>
  <si>
    <t>TOTAL 3's</t>
  </si>
  <si>
    <t>ALL</t>
  </si>
  <si>
    <t>Years Exp</t>
  </si>
  <si>
    <t>Missing Co</t>
  </si>
  <si>
    <t>Blue</t>
  </si>
  <si>
    <t>Green</t>
  </si>
  <si>
    <t>Compl</t>
  </si>
  <si>
    <t>Analag</t>
  </si>
  <si>
    <t>Bal Light</t>
  </si>
  <si>
    <t>ImBl Light</t>
  </si>
  <si>
    <t>Foreg Color:</t>
  </si>
  <si>
    <t>Screen Color:</t>
  </si>
  <si>
    <t>Lighting:</t>
  </si>
  <si>
    <t>Comments</t>
  </si>
  <si>
    <t>ANSW KEY:</t>
  </si>
  <si>
    <t># that used tool</t>
  </si>
  <si>
    <t/>
  </si>
  <si>
    <t>The additional toolsets might be too much to add, creating over-edge treatments</t>
  </si>
  <si>
    <t>Looks useful, would be interested in getting my hands on it. Maybe additional relevant effects like light wrap could be added, though not really necessary for what it does.</t>
  </si>
  <si>
    <t>Looks good.  Would need to use it on a job to find flaws but it looks like a really good start and a time saver.</t>
  </si>
  <si>
    <t>very great</t>
  </si>
  <si>
    <t>It's better? then i hope</t>
  </si>
  <si>
    <t>More AI</t>
  </si>
  <si>
    <t>its cool</t>
  </si>
  <si>
    <t>great</t>
  </si>
  <si>
    <t>Beatiful</t>
  </si>
  <si>
    <t>Years of Experience</t>
  </si>
  <si>
    <t>Prod_Read</t>
  </si>
  <si>
    <t>Prod Ready?</t>
  </si>
  <si>
    <t>Missg Parts?</t>
  </si>
  <si>
    <t>6+ years</t>
  </si>
  <si>
    <t>Agree</t>
  </si>
  <si>
    <t>3-5 years</t>
  </si>
  <si>
    <t>Disagree</t>
  </si>
  <si>
    <t>Strongly Agree</t>
  </si>
  <si>
    <t>Unsure</t>
  </si>
  <si>
    <t>Very Little</t>
  </si>
  <si>
    <t>Column Labels</t>
  </si>
  <si>
    <t>Count of Years of Experience</t>
  </si>
  <si>
    <t>Production Ready?</t>
  </si>
  <si>
    <t>Strongly Disagree</t>
  </si>
  <si>
    <t>Missing Features in Tool?</t>
  </si>
  <si>
    <t>Manual</t>
  </si>
  <si>
    <t>No Difference</t>
  </si>
  <si>
    <t>Complementary Color</t>
  </si>
  <si>
    <t>BLUE SCREEN</t>
  </si>
  <si>
    <t>GREEN SCREEN</t>
  </si>
  <si>
    <t>Analagous Colors</t>
  </si>
  <si>
    <t>Bal Screen Lighting</t>
  </si>
  <si>
    <t>Imbal Screen Lighting</t>
  </si>
  <si>
    <t>Despill Edge Hack</t>
  </si>
  <si>
    <t xml:space="preserve">Flaws </t>
  </si>
  <si>
    <t>I think it looks pretty cool and would reduce time needed to clean up edges from green screen artifacts.</t>
  </si>
  <si>
    <t>It seems a lot faster than the traditional method, but perhaps needs some ability to tweak of quickly fix color correction.</t>
  </si>
  <si>
    <t>I am not very knowledgeable on the subject but I know how hard the edge work can be. I think the tool is a great idea.</t>
  </si>
  <si>
    <t>Could be helpful, but also has a learning curve that could turn users off</t>
  </si>
  <si>
    <t>This seems like a very good tool for general background and early level editing and production, but it will likely still need some manual touch-up with a human hand to truly remove all of the artifacts from the final product.</t>
  </si>
  <si>
    <t>No complaints here!</t>
  </si>
  <si>
    <t>I think this toolset is a brilliant idea, and the demonstration of the various tools seemed pretty straightforward. I think the only improvement I would note is for there to be a slightly more organized layout of the tool options so that it's more user-friendly &amp; easier to navigate.</t>
  </si>
  <si>
    <t>It is a great tool</t>
  </si>
  <si>
    <t xml:space="preserve">From the 'Edge Despill Hack' demonstration, I really liked how much smoother the process for defining the edges is. It seems as though it would be a lot easier to pick out finer details like hair using this tool. </t>
  </si>
  <si>
    <t>I really liked how simple and straightforward it seems to be, even for those who may not have much experience in the field.</t>
  </si>
  <si>
    <t>There isn’t that much improvement I could say so it’s usually mostly used to move the background screen and making sure that no green screen is showing in the background the video showed it very well</t>
  </si>
  <si>
    <t>There’s nothing that I can add the video shoot out</t>
  </si>
  <si>
    <t>The hack looks very efficient and clean, and could help a lot of people learning video editing to easily make a green screen look almost professional. It could also save a lot of time for people that would instead have to manually key the frames as shown in the first clip.</t>
  </si>
  <si>
    <t xml:space="preserve">I think it is a helpful tool and it helped me understand how to do this sort of thing. </t>
  </si>
  <si>
    <t>would there be a way to fix the light cast from the greenscreen to the subject?</t>
  </si>
  <si>
    <t>Seems like a great way to enhance the composition pipeline of green screening, which is a tedious process already.</t>
  </si>
  <si>
    <t>I think it is pretty useful</t>
  </si>
  <si>
    <t>I think the despill hack is great for reducing manual compositing work, especially for complex green/blue screen shots with soft transitions. However:
1: despite automation, the user still has to tweak values like 'expand color' and 'protect tones'.
2: Some edges (like hair and fine details) probably still need additional keying or cleanup, especially in highly detailed shots.
3: The system doesn’t perfectly handle all color spill scenarios, as seen in the shirt color issue.
Improvements:
1: maybe a more intelligent adaptive system that detects and preserves non-key colors while despilling
2: maybe a built-in 'smart edge blending' option that dynamically adjusts blur and erosion based on pixel contrast or something
3: a luminance-aware despill adjustment might be able to compensate for different brightness levels
4: maybe if the tool could learn from past adjustments, it could auto-tune settings based on common patterns in green/blue screen footage</t>
  </si>
  <si>
    <t>None</t>
  </si>
  <si>
    <t>I feel like its a great idea since like you said in the video, it saves A LOT of time, especially for indie films who dont really have the money and man power to get someone to painstakingly fix the green screen backgrounds.</t>
  </si>
  <si>
    <t>The despill tool looks great in my opinion!</t>
  </si>
  <si>
    <t xml:space="preserve"> .</t>
  </si>
  <si>
    <t>to me, it seems especially useful for optimizing workflow on mock-ups or something. it doesn’t seem like it’s necessarily ‘enough’ for a project by itself considering for example the shirt artifacting but it seems like it’s a very convenient tool to cover ground quickly.</t>
  </si>
  <si>
    <t>I thought it seemed like a very interesting way to speed up the process of edge de-spilling. It seems that it would work well but i feel like it would have a slight learning curve. Once learned, however, it would make compositing much faster.</t>
  </si>
  <si>
    <t>1-2 years</t>
  </si>
  <si>
    <t>Total</t>
  </si>
  <si>
    <t>VFX Field Experience</t>
  </si>
  <si>
    <t>1-2 Years</t>
  </si>
  <si>
    <t>3-5 Years</t>
  </si>
  <si>
    <t>6+ Years</t>
  </si>
  <si>
    <t>Sum</t>
  </si>
  <si>
    <t>Average</t>
  </si>
  <si>
    <t>Running Total</t>
  </si>
  <si>
    <t>Count</t>
  </si>
  <si>
    <t>Column3</t>
  </si>
  <si>
    <t>xzy</t>
  </si>
  <si>
    <t>h</t>
  </si>
  <si>
    <t xml:space="preserve">I thought that the edge despill tool could be useful, but it seemed that the tool will only be usable in a pretty specific set of circumstances. </t>
  </si>
  <si>
    <t>I think it’s a very useful tool for video production and I hope it gains more widespread use</t>
  </si>
  <si>
    <t>I don’t know anything about this field but if it’s something that can save time then I think it’s better to use it</t>
  </si>
  <si>
    <t>It seems like an effective tool, honestly, very good for saving time rather than having to go over everything with a fine-toothed comb. I could not find any flaws, other than the fact that, by nature, it's possible that one may need add some finishing details manually.</t>
  </si>
  <si>
    <t>Something I would recommend for this tool would be a way to better highlight the silhouette of the object from the greenscreen to prevent artifacts from occurring in the final shot, as shown in the video you provided, the mask that shows the silhouette cuts around the part of the shirt in which the artifact is shown. This may require integration of other software to highlight the entire silhouette better but could increase the effectiveness of the tool.
Onto opinions, I believe that this tool is well designed and could help a lot in video creation and correction with a few improvements on masking the silhouette. Now I'd have to mess with the tool myself but from the video you provided it appeared relatively easy to use and apply.</t>
  </si>
  <si>
    <t>It was interesting but maybe because I don't have as much of a background in visual effects, the concept was easy to grasp but the implementation of the hack was more difficult to wrap my head around.</t>
  </si>
  <si>
    <t xml:space="preserve">it seems useful, it looks like it is breaking the shades of the edges down into sections and seems easier to use. </t>
  </si>
  <si>
    <t>I think that it’s overall a good tool to use for blending the object or person with the background, but it has many flaws or ways that it can effect other areas of the screen if not used correctly.</t>
  </si>
  <si>
    <t xml:space="preserve">I wouldn't have any idea what to say here lol. </t>
  </si>
  <si>
    <t>Is a good tool to use but, has many ways that if you don’t know how to use correctly can mess up another area of frame.</t>
  </si>
  <si>
    <t>I think this tool would work really well for both static uses like photoshop and dynamic uses like shown previously. I am not used to the terminology however so the explanation was a bit confusing but still followable.</t>
  </si>
  <si>
    <t xml:space="preserve">i think this is a really good tool that when fuller developed, would be really useful as it does seem very tedious </t>
  </si>
  <si>
    <t>It looks like a great way to easily get better quality work.</t>
  </si>
  <si>
    <t>I don't think I'm experienced enough to give feedback regarding this.</t>
  </si>
  <si>
    <t>Maybe conveying the words differently to be better understood</t>
  </si>
  <si>
    <t>From what I saw, I feel like this tool is good enough to do what it is meant to do.</t>
  </si>
  <si>
    <t>Perhaps some sort of tool that could automatically detect flaws that may be missed by the user and assist with cleanup? Constantly playing around with sliders is good for fine-tuning, but it would help for majority of issues to be identified first</t>
  </si>
  <si>
    <t>good</t>
  </si>
  <si>
    <t>.</t>
  </si>
  <si>
    <t>C</t>
  </si>
  <si>
    <t>X</t>
  </si>
  <si>
    <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</si>
</sst>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
  </numFmts>
  <fonts count="5" x14ac:knownFonts="1">
    <font>
      <sz val="11"/>
      <color theme="1"/>
      <name val="Aptos Narrow"/>
      <family val="2"/>
      <scheme val="minor"/>
    </font>
    <font>
      <sz val="11"/>
      <color theme="0"/>
      <name val="Aptos Narrow"/>
      <family val="2"/>
      <scheme val="minor"/>
    </font>
    <font>
      <sz val="11"/>
      <color theme="3"/>
      <name val="Aptos Narrow"/>
      <family val="2"/>
      <scheme val="minor"/>
    </font>
    <font>
      <sz val="11"/>
      <color theme="1"/>
      <name val="Aptos Narrow"/>
      <family val="2"/>
      <scheme val="minor"/>
    </font>
    <font>
      <sz val="11"/>
      <color rgb="FFFFFF00"/>
      <name val="Aptos Narrow"/>
      <family val="2"/>
      <scheme val="minor"/>
    </font>
  </fonts>
  <fills count="19">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7"/>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0070C0"/>
        <bgColor indexed="64"/>
      </patternFill>
    </fill>
    <fill>
      <patternFill patternType="solid">
        <fgColor rgb="FF00B050"/>
        <bgColor indexed="64"/>
      </patternFill>
    </fill>
    <fill>
      <patternFill patternType="solid">
        <fgColor rgb="FFC00000"/>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3" tint="0.749992370372631"/>
        <bgColor indexed="64"/>
      </patternFill>
    </fill>
  </fills>
  <borders count="1">
    <border>
      <left/>
      <right/>
      <top/>
      <bottom/>
      <diagonal/>
    </border>
  </borders>
  <cellStyleXfs count="2">
    <xf numFmtId="0" fontId="0" fillId="0" borderId="0"/>
    <xf numFmtId="9" fontId="3" fillId="0" borderId="0" applyFont="0" applyFill="0" applyBorder="0" applyAlignment="0" applyProtection="0"/>
  </cellStyleXfs>
  <cellXfs count="28">
    <xf numFmtId="0" fontId="0" fillId="0" borderId="0" xfId="0"/>
    <xf numFmtId="0" fontId="0" fillId="2" borderId="0" xfId="0" applyFill="1"/>
    <xf numFmtId="0" fontId="0" fillId="3" borderId="0" xfId="0" applyFill="1"/>
    <xf numFmtId="0" fontId="0" fillId="4" borderId="0" xfId="0" applyFill="1"/>
    <xf numFmtId="0" fontId="0" fillId="5" borderId="0" xfId="0" applyFill="1"/>
    <xf numFmtId="0" fontId="0" fillId="6" borderId="0" xfId="0" applyFill="1"/>
    <xf numFmtId="0" fontId="0" fillId="7" borderId="0" xfId="0" applyFill="1"/>
    <xf numFmtId="0" fontId="0" fillId="8" borderId="0" xfId="0" applyFill="1"/>
    <xf numFmtId="0" fontId="0" fillId="9" borderId="0" xfId="0" applyFill="1"/>
    <xf numFmtId="0" fontId="0" fillId="10" borderId="0" xfId="0" applyFill="1"/>
    <xf numFmtId="0" fontId="0" fillId="11" borderId="0" xfId="0" applyFill="1"/>
    <xf numFmtId="0" fontId="1" fillId="12" borderId="0" xfId="0" applyFont="1" applyFill="1"/>
    <xf numFmtId="0" fontId="1" fillId="13" borderId="0" xfId="0" applyFont="1" applyFill="1"/>
    <xf numFmtId="0" fontId="1" fillId="14" borderId="0" xfId="0" applyFont="1" applyFill="1"/>
    <xf numFmtId="0" fontId="2" fillId="10" borderId="0" xfId="0" applyFont="1" applyFill="1"/>
    <xf numFmtId="0" fontId="0" fillId="15" borderId="0" xfId="0" applyFill="1"/>
    <xf numFmtId="0" fontId="0" fillId="16" borderId="0" xfId="0" applyFill="1"/>
    <xf numFmtId="0" fontId="0" fillId="17" borderId="0" xfId="0" applyFill="1"/>
    <xf numFmtId="49" fontId="0" fillId="0" borderId="0" xfId="0" applyNumberFormat="1" applyAlignment="1">
      <alignment wrapText="1"/>
    </xf>
    <xf numFmtId="0" fontId="0" fillId="18" borderId="0" xfId="0" applyFill="1"/>
    <xf numFmtId="0" fontId="0" fillId="0" borderId="0" xfId="0" pivotButton="1"/>
    <xf numFmtId="0" fontId="0" fillId="0" borderId="0" xfId="0" applyNumberFormat="1"/>
    <xf numFmtId="0" fontId="0" fillId="0" borderId="0" xfId="0" applyFill="1"/>
    <xf numFmtId="9" fontId="0" fillId="15" borderId="0" xfId="0" applyNumberFormat="1" applyFill="1"/>
    <xf numFmtId="0" fontId="4" fillId="0" borderId="0" xfId="0" applyFont="1" applyFill="1"/>
    <xf numFmtId="9" fontId="0" fillId="0" borderId="0" xfId="1" applyFont="1"/>
    <xf numFmtId="166" fontId="0" fillId="0" borderId="0" xfId="1" applyNumberFormat="1" applyFont="1"/>
    <xf numFmtId="9" fontId="0" fillId="0" borderId="0" xfId="1" applyNumberFormat="1" applyFont="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pivotSource>
    <c:name>[Survey_Final_Data_Despill_Edge_Hack_Excel.xlsx]Sheet1!PivotTable15</c:name>
    <c:fmtId val="52"/>
  </c:pivotSource>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TOTAL</a:t>
            </a:r>
            <a:r>
              <a:rPr lang="en-US" baseline="0"/>
              <a:t> PARTICIPANTS: DESPILL EDGE HACK SURVEY</a:t>
            </a:r>
            <a:endParaRPr lang="en-US"/>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ivotFmts>
      <c:pivotFmt>
        <c:idx val="0"/>
        <c:spPr>
          <a:solidFill>
            <a:srgbClr val="FFC000"/>
          </a:solidFill>
          <a:ln>
            <a:noFill/>
          </a:ln>
          <a:effectLst/>
        </c:spPr>
        <c:marker>
          <c:symbol val="triangle"/>
          <c:size val="6"/>
          <c:spPr>
            <a:solidFill>
              <a:schemeClr val="accent4">
                <a:shade val="86000"/>
              </a:schemeClr>
            </a:solidFill>
            <a:ln w="9525">
              <a:solidFill>
                <a:schemeClr val="accent4">
                  <a:shade val="86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92D050"/>
          </a:solidFill>
          <a:ln>
            <a:noFill/>
          </a:ln>
          <a:effectLst/>
        </c:spPr>
        <c:marker>
          <c:symbol val="x"/>
          <c:size val="6"/>
          <c:spPr>
            <a:noFill/>
            <a:ln w="9525">
              <a:solidFill>
                <a:schemeClr val="accent4">
                  <a:shade val="58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FF0000"/>
          </a:solidFill>
          <a:ln>
            <a:noFill/>
          </a:ln>
          <a:effectLst/>
        </c:spPr>
        <c:marker>
          <c:symbol val="diamond"/>
          <c:size val="6"/>
          <c:spPr>
            <a:solidFill>
              <a:schemeClr val="accent4">
                <a:tint val="58000"/>
              </a:schemeClr>
            </a:solidFill>
            <a:ln w="9525">
              <a:solidFill>
                <a:schemeClr val="accent4">
                  <a:tint val="58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4.8585189092025707E-2"/>
          <c:y val="0.33588533195048459"/>
          <c:w val="0.70563717928749092"/>
          <c:h val="0.5536863352901108"/>
        </c:manualLayout>
      </c:layout>
      <c:barChart>
        <c:barDir val="bar"/>
        <c:grouping val="percentStacked"/>
        <c:varyColors val="0"/>
        <c:ser>
          <c:idx val="0"/>
          <c:order val="0"/>
          <c:tx>
            <c:strRef>
              <c:f>Sheet1!$AL$34:$AL$35</c:f>
              <c:strCache>
                <c:ptCount val="1"/>
                <c:pt idx="0">
                  <c:v>Very Little</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Sheet1!$AK$36</c:f>
              <c:strCache>
                <c:ptCount val="1"/>
                <c:pt idx="0">
                  <c:v>Total</c:v>
                </c:pt>
              </c:strCache>
            </c:strRef>
          </c:cat>
          <c:val>
            <c:numRef>
              <c:f>Sheet1!$AL$36</c:f>
              <c:numCache>
                <c:formatCode>General</c:formatCode>
                <c:ptCount val="1"/>
                <c:pt idx="0">
                  <c:v>27</c:v>
                </c:pt>
              </c:numCache>
            </c:numRef>
          </c:val>
          <c:extLst>
            <c:ext xmlns:c16="http://schemas.microsoft.com/office/drawing/2014/chart" uri="{C3380CC4-5D6E-409C-BE32-E72D297353CC}">
              <c16:uniqueId val="{00000000-BFA7-475F-9873-E61BCA963DF1}"/>
            </c:ext>
          </c:extLst>
        </c:ser>
        <c:ser>
          <c:idx val="1"/>
          <c:order val="1"/>
          <c:tx>
            <c:strRef>
              <c:f>Sheet1!$AM$34:$AM$35</c:f>
              <c:strCache>
                <c:ptCount val="1"/>
                <c:pt idx="0">
                  <c:v>1-2 years</c:v>
                </c:pt>
              </c:strCache>
            </c:strRef>
          </c:tx>
          <c:spPr>
            <a:solidFill>
              <a:schemeClr val="accent4">
                <a:tint val="8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Sheet1!$AK$36</c:f>
              <c:strCache>
                <c:ptCount val="1"/>
                <c:pt idx="0">
                  <c:v>Total</c:v>
                </c:pt>
              </c:strCache>
            </c:strRef>
          </c:cat>
          <c:val>
            <c:numRef>
              <c:f>Sheet1!$AM$36</c:f>
              <c:numCache>
                <c:formatCode>General</c:formatCode>
                <c:ptCount val="1"/>
                <c:pt idx="0">
                  <c:v>15</c:v>
                </c:pt>
              </c:numCache>
            </c:numRef>
          </c:val>
          <c:extLst>
            <c:ext xmlns:c16="http://schemas.microsoft.com/office/drawing/2014/chart" uri="{C3380CC4-5D6E-409C-BE32-E72D297353CC}">
              <c16:uniqueId val="{00000001-BFA7-475F-9873-E61BCA963DF1}"/>
            </c:ext>
          </c:extLst>
        </c:ser>
        <c:ser>
          <c:idx val="2"/>
          <c:order val="2"/>
          <c:tx>
            <c:strRef>
              <c:f>Sheet1!$AN$34:$AN$35</c:f>
              <c:strCache>
                <c:ptCount val="1"/>
                <c:pt idx="0">
                  <c:v>3-5 years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Sheet1!$AK$36</c:f>
              <c:strCache>
                <c:ptCount val="1"/>
                <c:pt idx="0">
                  <c:v>Total</c:v>
                </c:pt>
              </c:strCache>
            </c:strRef>
          </c:cat>
          <c:val>
            <c:numRef>
              <c:f>Sheet1!$AN$36</c:f>
              <c:numCache>
                <c:formatCode>General</c:formatCode>
                <c:ptCount val="1"/>
                <c:pt idx="0">
                  <c:v>11</c:v>
                </c:pt>
              </c:numCache>
            </c:numRef>
          </c:val>
          <c:extLst>
            <c:ext xmlns:c16="http://schemas.microsoft.com/office/drawing/2014/chart" uri="{C3380CC4-5D6E-409C-BE32-E72D297353CC}">
              <c16:uniqueId val="{00000002-BFA7-475F-9873-E61BCA963DF1}"/>
            </c:ext>
          </c:extLst>
        </c:ser>
        <c:ser>
          <c:idx val="3"/>
          <c:order val="3"/>
          <c:tx>
            <c:strRef>
              <c:f>Sheet1!$AO$34:$AO$35</c:f>
              <c:strCache>
                <c:ptCount val="1"/>
                <c:pt idx="0">
                  <c:v>6+ years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Sheet1!$AK$36</c:f>
              <c:strCache>
                <c:ptCount val="1"/>
                <c:pt idx="0">
                  <c:v>Total</c:v>
                </c:pt>
              </c:strCache>
            </c:strRef>
          </c:cat>
          <c:val>
            <c:numRef>
              <c:f>Sheet1!$AO$36</c:f>
              <c:numCache>
                <c:formatCode>General</c:formatCode>
                <c:ptCount val="1"/>
                <c:pt idx="0">
                  <c:v>5</c:v>
                </c:pt>
              </c:numCache>
            </c:numRef>
          </c:val>
          <c:extLst>
            <c:ext xmlns:c16="http://schemas.microsoft.com/office/drawing/2014/chart" uri="{C3380CC4-5D6E-409C-BE32-E72D297353CC}">
              <c16:uniqueId val="{00000005-BFA7-475F-9873-E61BCA963DF1}"/>
            </c:ext>
          </c:extLst>
        </c:ser>
        <c:dLbls>
          <c:dLblPos val="ctr"/>
          <c:showLegendKey val="0"/>
          <c:showVal val="1"/>
          <c:showCatName val="0"/>
          <c:showSerName val="0"/>
          <c:showPercent val="0"/>
          <c:showBubbleSize val="0"/>
        </c:dLbls>
        <c:gapWidth val="79"/>
        <c:overlap val="100"/>
        <c:axId val="1170362543"/>
        <c:axId val="1170379343"/>
      </c:barChart>
      <c:catAx>
        <c:axId val="1170362543"/>
        <c:scaling>
          <c:orientation val="minMax"/>
        </c:scaling>
        <c:delete val="1"/>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PARTICIPANTS</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1170379343"/>
        <c:crosses val="autoZero"/>
        <c:auto val="1"/>
        <c:lblAlgn val="ctr"/>
        <c:lblOffset val="100"/>
        <c:noMultiLvlLbl val="0"/>
      </c:catAx>
      <c:valAx>
        <c:axId val="1170379343"/>
        <c:scaling>
          <c:orientation val="minMax"/>
        </c:scaling>
        <c:delete val="1"/>
        <c:axPos val="b"/>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TOTAL</a:t>
                </a:r>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crossAx val="117036254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r>
              <a:rPr lang="en-US"/>
              <a:t>SURVEY 1: Q1: The "Despill Edge Hack" toolset can successfully be used as a tool in production.</a:t>
            </a:r>
          </a:p>
        </c:rich>
      </c:tx>
      <c:layout>
        <c:manualLayout>
          <c:xMode val="edge"/>
          <c:yMode val="edge"/>
          <c:x val="0.120777723316672"/>
          <c:y val="4.1998868494510594E-2"/>
        </c:manualLayout>
      </c:layout>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endParaRPr lang="en-US"/>
        </a:p>
      </c:txPr>
    </c:title>
    <c:autoTitleDeleted val="0"/>
    <c:view3D>
      <c:rotX val="15"/>
      <c:rotY val="20"/>
      <c:depthPercent val="100"/>
      <c:rAngAx val="0"/>
    </c:view3D>
    <c:floor>
      <c:thickness val="0"/>
      <c:spPr>
        <a:solidFill>
          <a:schemeClr val="accent1">
            <a:alpha val="30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spPr>
            <a:solidFill>
              <a:schemeClr val="accent1">
                <a:lumMod val="20000"/>
                <a:lumOff val="80000"/>
              </a:schemeClr>
            </a:solidFill>
            <a:ln>
              <a:noFill/>
            </a:ln>
            <a:effectLst/>
            <a:sp3d/>
          </c:spPr>
          <c:invertIfNegative val="0"/>
          <c:dLbls>
            <c:spPr>
              <a:solidFill>
                <a:srgbClr val="156082">
                  <a:alpha val="70000"/>
                </a:srgb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1">
                          <a:lumMod val="60000"/>
                          <a:lumOff val="40000"/>
                        </a:schemeClr>
                      </a:solidFill>
                    </a:ln>
                    <a:effectLst/>
                  </c:spPr>
                </c15:leaderLines>
              </c:ext>
            </c:extLst>
          </c:dLbls>
          <c:cat>
            <c:strRef>
              <c:f>Sheet1!$AK$46:$AK$50</c:f>
              <c:strCache>
                <c:ptCount val="5"/>
                <c:pt idx="0">
                  <c:v>Strongly Disagree</c:v>
                </c:pt>
                <c:pt idx="1">
                  <c:v>Disagree</c:v>
                </c:pt>
                <c:pt idx="2">
                  <c:v>Unsure</c:v>
                </c:pt>
                <c:pt idx="3">
                  <c:v>Agree</c:v>
                </c:pt>
                <c:pt idx="4">
                  <c:v>Strongly Agree</c:v>
                </c:pt>
              </c:strCache>
            </c:strRef>
          </c:cat>
          <c:val>
            <c:numRef>
              <c:f>Sheet1!$AL$46:$AL$50</c:f>
              <c:numCache>
                <c:formatCode>General</c:formatCode>
                <c:ptCount val="5"/>
                <c:pt idx="0">
                  <c:v>5</c:v>
                </c:pt>
                <c:pt idx="1">
                  <c:v>11</c:v>
                </c:pt>
                <c:pt idx="2">
                  <c:v>15</c:v>
                </c:pt>
                <c:pt idx="3">
                  <c:v>27</c:v>
                </c:pt>
                <c:pt idx="4">
                  <c:v>0</c:v>
                </c:pt>
              </c:numCache>
            </c:numRef>
          </c:val>
          <c:extLst>
            <c:ext xmlns:c16="http://schemas.microsoft.com/office/drawing/2014/chart" uri="{C3380CC4-5D6E-409C-BE32-E72D297353CC}">
              <c16:uniqueId val="{00000000-AFDC-45FD-B4A0-B0D95CBD11D4}"/>
            </c:ext>
          </c:extLst>
        </c:ser>
        <c:dLbls>
          <c:showLegendKey val="0"/>
          <c:showVal val="1"/>
          <c:showCatName val="0"/>
          <c:showSerName val="0"/>
          <c:showPercent val="0"/>
          <c:showBubbleSize val="0"/>
        </c:dLbls>
        <c:gapWidth val="154"/>
        <c:gapDepth val="0"/>
        <c:shape val="box"/>
        <c:axId val="1170427343"/>
        <c:axId val="1170445103"/>
        <c:axId val="0"/>
      </c:bar3DChart>
      <c:catAx>
        <c:axId val="1170427343"/>
        <c:scaling>
          <c:orientation val="minMax"/>
        </c:scaling>
        <c:delete val="0"/>
        <c:axPos val="l"/>
        <c:majorGridlines>
          <c:spPr>
            <a:ln w="9525" cap="flat" cmpd="sng" algn="ctr">
              <a:solidFill>
                <a:schemeClr val="lt1">
                  <a:lumMod val="60000"/>
                  <a:lumOff val="4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cap="all" spc="150" normalizeH="0" baseline="0">
                <a:solidFill>
                  <a:schemeClr val="lt1"/>
                </a:solidFill>
                <a:latin typeface="+mn-lt"/>
                <a:ea typeface="+mn-ea"/>
                <a:cs typeface="+mn-cs"/>
              </a:defRPr>
            </a:pPr>
            <a:endParaRPr lang="en-US"/>
          </a:p>
        </c:txPr>
        <c:crossAx val="1170445103"/>
        <c:crosses val="autoZero"/>
        <c:auto val="1"/>
        <c:lblAlgn val="ctr"/>
        <c:lblOffset val="100"/>
        <c:noMultiLvlLbl val="0"/>
      </c:catAx>
      <c:valAx>
        <c:axId val="117044510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n-US"/>
          </a:p>
        </c:txPr>
        <c:crossAx val="11704273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r>
              <a:rPr lang="en-US"/>
              <a:t>SURVEY 1: Q2: The "Despill Edge Hack" toolset is missing additional control features to optimize it's usage in production.</a:t>
            </a:r>
          </a:p>
        </c:rich>
      </c:tx>
      <c:layout>
        <c:manualLayout>
          <c:xMode val="edge"/>
          <c:yMode val="edge"/>
          <c:x val="0.11747492076369402"/>
          <c:y val="2.9741918400919418E-2"/>
        </c:manualLayout>
      </c:layout>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endParaRPr lang="en-US"/>
        </a:p>
      </c:txPr>
    </c:title>
    <c:autoTitleDeleted val="0"/>
    <c:view3D>
      <c:rotX val="15"/>
      <c:rotY val="20"/>
      <c:depthPercent val="100"/>
      <c:rAngAx val="0"/>
    </c:view3D>
    <c:floor>
      <c:thickness val="0"/>
      <c:spPr>
        <a:solidFill>
          <a:schemeClr val="accent1">
            <a:alpha val="30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2017935258092738"/>
          <c:y val="0.32995370370370369"/>
          <c:w val="0.74848731408573932"/>
          <c:h val="0.56301727909011379"/>
        </c:manualLayout>
      </c:layout>
      <c:bar3DChart>
        <c:barDir val="bar"/>
        <c:grouping val="clustered"/>
        <c:varyColors val="0"/>
        <c:ser>
          <c:idx val="0"/>
          <c:order val="0"/>
          <c:spPr>
            <a:solidFill>
              <a:schemeClr val="accent1">
                <a:lumMod val="20000"/>
                <a:lumOff val="80000"/>
              </a:schemeClr>
            </a:solidFill>
            <a:ln>
              <a:noFill/>
            </a:ln>
            <a:effectLst/>
            <a:sp3d/>
          </c:spPr>
          <c:invertIfNegative val="0"/>
          <c:dLbls>
            <c:spPr>
              <a:solidFill>
                <a:schemeClr val="accent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1">
                          <a:lumMod val="60000"/>
                          <a:lumOff val="40000"/>
                        </a:schemeClr>
                      </a:solidFill>
                    </a:ln>
                    <a:effectLst/>
                  </c:spPr>
                </c15:leaderLines>
              </c:ext>
            </c:extLst>
          </c:dLbls>
          <c:cat>
            <c:strRef>
              <c:f>Sheet1!$AK$53:$AK$57</c:f>
              <c:strCache>
                <c:ptCount val="5"/>
                <c:pt idx="0">
                  <c:v>Strongly Disagree</c:v>
                </c:pt>
                <c:pt idx="1">
                  <c:v>Disagree</c:v>
                </c:pt>
                <c:pt idx="2">
                  <c:v>Unsure</c:v>
                </c:pt>
                <c:pt idx="3">
                  <c:v>Agree</c:v>
                </c:pt>
                <c:pt idx="4">
                  <c:v>Strongly Agree</c:v>
                </c:pt>
              </c:strCache>
            </c:strRef>
          </c:cat>
          <c:val>
            <c:numRef>
              <c:f>Sheet1!$AL$53:$AL$57</c:f>
              <c:numCache>
                <c:formatCode>General</c:formatCode>
                <c:ptCount val="5"/>
                <c:pt idx="0">
                  <c:v>0</c:v>
                </c:pt>
                <c:pt idx="1">
                  <c:v>1</c:v>
                </c:pt>
                <c:pt idx="2">
                  <c:v>5</c:v>
                </c:pt>
                <c:pt idx="3">
                  <c:v>33</c:v>
                </c:pt>
                <c:pt idx="4">
                  <c:v>12</c:v>
                </c:pt>
              </c:numCache>
            </c:numRef>
          </c:val>
          <c:extLst>
            <c:ext xmlns:c16="http://schemas.microsoft.com/office/drawing/2014/chart" uri="{C3380CC4-5D6E-409C-BE32-E72D297353CC}">
              <c16:uniqueId val="{00000000-5FAB-4255-9692-F857D058D391}"/>
            </c:ext>
          </c:extLst>
        </c:ser>
        <c:dLbls>
          <c:showLegendKey val="0"/>
          <c:showVal val="1"/>
          <c:showCatName val="0"/>
          <c:showSerName val="0"/>
          <c:showPercent val="0"/>
          <c:showBubbleSize val="0"/>
        </c:dLbls>
        <c:gapWidth val="154"/>
        <c:gapDepth val="0"/>
        <c:shape val="box"/>
        <c:axId val="1170436463"/>
        <c:axId val="1170435983"/>
        <c:axId val="0"/>
      </c:bar3DChart>
      <c:catAx>
        <c:axId val="1170436463"/>
        <c:scaling>
          <c:orientation val="minMax"/>
        </c:scaling>
        <c:delete val="0"/>
        <c:axPos val="l"/>
        <c:majorGridlines>
          <c:spPr>
            <a:ln w="9525" cap="flat" cmpd="sng" algn="ctr">
              <a:solidFill>
                <a:schemeClr val="lt1">
                  <a:lumMod val="60000"/>
                  <a:lumOff val="4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cap="all" spc="150" normalizeH="0" baseline="0">
                <a:solidFill>
                  <a:schemeClr val="lt1"/>
                </a:solidFill>
                <a:latin typeface="+mn-lt"/>
                <a:ea typeface="+mn-ea"/>
                <a:cs typeface="+mn-cs"/>
              </a:defRPr>
            </a:pPr>
            <a:endParaRPr lang="en-US"/>
          </a:p>
        </c:txPr>
        <c:crossAx val="1170435983"/>
        <c:crosses val="autoZero"/>
        <c:auto val="1"/>
        <c:lblAlgn val="ctr"/>
        <c:lblOffset val="100"/>
        <c:noMultiLvlLbl val="0"/>
      </c:catAx>
      <c:valAx>
        <c:axId val="117043598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n-US"/>
          </a:p>
        </c:txPr>
        <c:crossAx val="117043646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rPr>
              <a:t>Survey #2 Preferred Edge Despill Choice</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Pt>
            <c:idx val="0"/>
            <c:invertIfNegative val="0"/>
            <c:bubble3D val="0"/>
            <c:spPr>
              <a:solidFill>
                <a:schemeClr val="tx2">
                  <a:lumMod val="75000"/>
                  <a:lumOff val="2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1-DD9E-44C4-80D1-1BF67624A1E2}"/>
              </c:ext>
            </c:extLst>
          </c:dPt>
          <c:dPt>
            <c:idx val="1"/>
            <c:invertIfNegative val="0"/>
            <c:bubble3D val="0"/>
            <c:spPr>
              <a:solidFill>
                <a:srgbClr val="FF0000"/>
              </a:solidFill>
              <a:ln w="9525" cap="flat" cmpd="sng" algn="ctr">
                <a:solidFill>
                  <a:schemeClr val="lt1">
                    <a:alpha val="50000"/>
                  </a:schemeClr>
                </a:solidFill>
                <a:round/>
              </a:ln>
              <a:effectLst/>
            </c:spPr>
            <c:extLst>
              <c:ext xmlns:c16="http://schemas.microsoft.com/office/drawing/2014/chart" uri="{C3380CC4-5D6E-409C-BE32-E72D297353CC}">
                <c16:uniqueId val="{00000002-DD9E-44C4-80D1-1BF67624A1E2}"/>
              </c:ext>
            </c:extLst>
          </c:dPt>
          <c:dPt>
            <c:idx val="2"/>
            <c:invertIfNegative val="0"/>
            <c:bubble3D val="0"/>
            <c:spPr>
              <a:solidFill>
                <a:srgbClr val="FFFF00"/>
              </a:solidFill>
              <a:ln w="9525" cap="flat" cmpd="sng" algn="ctr">
                <a:solidFill>
                  <a:schemeClr val="lt1">
                    <a:alpha val="50000"/>
                  </a:schemeClr>
                </a:solidFill>
                <a:round/>
              </a:ln>
              <a:effectLst/>
            </c:spPr>
            <c:extLst>
              <c:ext xmlns:c16="http://schemas.microsoft.com/office/drawing/2014/chart" uri="{C3380CC4-5D6E-409C-BE32-E72D297353CC}">
                <c16:uniqueId val="{00000003-DD9E-44C4-80D1-1BF67624A1E2}"/>
              </c:ext>
            </c:extLst>
          </c:dPt>
          <c:dLbls>
            <c:dLbl>
              <c:idx val="2"/>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DD9E-44C4-80D1-1BF67624A1E2}"/>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(Sheet1!$AC$21,Sheet1!$AC$22,Sheet1!$AC$23)</c:f>
              <c:strCache>
                <c:ptCount val="3"/>
                <c:pt idx="0">
                  <c:v>Despill Edge Hack</c:v>
                </c:pt>
                <c:pt idx="1">
                  <c:v>Manual</c:v>
                </c:pt>
                <c:pt idx="2">
                  <c:v>No Difference</c:v>
                </c:pt>
              </c:strCache>
            </c:strRef>
          </c:cat>
          <c:val>
            <c:numRef>
              <c:f>(Sheet1!$AL$21,Sheet1!$AL$22,Sheet1!$AL$23)</c:f>
              <c:numCache>
                <c:formatCode>General</c:formatCode>
                <c:ptCount val="3"/>
                <c:pt idx="0">
                  <c:v>141</c:v>
                </c:pt>
                <c:pt idx="1">
                  <c:v>305</c:v>
                </c:pt>
                <c:pt idx="2">
                  <c:v>191</c:v>
                </c:pt>
              </c:numCache>
            </c:numRef>
          </c:val>
          <c:extLst>
            <c:ext xmlns:c16="http://schemas.microsoft.com/office/drawing/2014/chart" uri="{C3380CC4-5D6E-409C-BE32-E72D297353CC}">
              <c16:uniqueId val="{00000000-DD9E-44C4-80D1-1BF67624A1E2}"/>
            </c:ext>
          </c:extLst>
        </c:ser>
        <c:dLbls>
          <c:dLblPos val="inEnd"/>
          <c:showLegendKey val="0"/>
          <c:showVal val="1"/>
          <c:showCatName val="0"/>
          <c:showSerName val="0"/>
          <c:showPercent val="0"/>
          <c:showBubbleSize val="0"/>
        </c:dLbls>
        <c:gapWidth val="65"/>
        <c:axId val="1170438863"/>
        <c:axId val="1170446063"/>
      </c:barChart>
      <c:catAx>
        <c:axId val="1170438863"/>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170446063"/>
        <c:crosses val="autoZero"/>
        <c:auto val="1"/>
        <c:lblAlgn val="ctr"/>
        <c:lblOffset val="100"/>
        <c:noMultiLvlLbl val="0"/>
      </c:catAx>
      <c:valAx>
        <c:axId val="1170446063"/>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117043886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Survey #2 Preffered edge despill</a:t>
            </a:r>
            <a:r>
              <a:rPr lang="en-US" baseline="0"/>
              <a:t> choice (by category)</a:t>
            </a:r>
            <a:endParaRPr lang="en-US"/>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3295713035870513E-2"/>
          <c:y val="0.29782287644575639"/>
          <c:w val="0.90448206474190729"/>
          <c:h val="0.43287517186545954"/>
        </c:manualLayout>
      </c:layout>
      <c:bar3DChart>
        <c:barDir val="col"/>
        <c:grouping val="stacked"/>
        <c:varyColors val="0"/>
        <c:ser>
          <c:idx val="0"/>
          <c:order val="0"/>
          <c:tx>
            <c:strRef>
              <c:f>Sheet1!$AC$21</c:f>
              <c:strCache>
                <c:ptCount val="1"/>
                <c:pt idx="0">
                  <c:v>Despill Edge Hack</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Sheet1!$AD$20:$AI$20</c:f>
              <c:strCache>
                <c:ptCount val="6"/>
                <c:pt idx="0">
                  <c:v>BLUE SCREEN</c:v>
                </c:pt>
                <c:pt idx="1">
                  <c:v>GREEN SCREEN</c:v>
                </c:pt>
                <c:pt idx="2">
                  <c:v>Analagous Colors</c:v>
                </c:pt>
                <c:pt idx="3">
                  <c:v>Complementary Color</c:v>
                </c:pt>
                <c:pt idx="4">
                  <c:v>Bal Screen Lighting</c:v>
                </c:pt>
                <c:pt idx="5">
                  <c:v>Imbal Screen Lighting</c:v>
                </c:pt>
              </c:strCache>
            </c:strRef>
          </c:cat>
          <c:val>
            <c:numRef>
              <c:f>Sheet1!$AD$21:$AI$21</c:f>
              <c:numCache>
                <c:formatCode>General</c:formatCode>
                <c:ptCount val="6"/>
                <c:pt idx="0">
                  <c:v>56</c:v>
                </c:pt>
                <c:pt idx="1">
                  <c:v>85</c:v>
                </c:pt>
                <c:pt idx="2">
                  <c:v>73</c:v>
                </c:pt>
                <c:pt idx="3">
                  <c:v>68</c:v>
                </c:pt>
                <c:pt idx="4">
                  <c:v>53</c:v>
                </c:pt>
                <c:pt idx="5">
                  <c:v>88</c:v>
                </c:pt>
              </c:numCache>
            </c:numRef>
          </c:val>
          <c:extLst>
            <c:ext xmlns:c16="http://schemas.microsoft.com/office/drawing/2014/chart" uri="{C3380CC4-5D6E-409C-BE32-E72D297353CC}">
              <c16:uniqueId val="{00000000-FA6B-4C23-88EE-B6ADCC46C8AF}"/>
            </c:ext>
          </c:extLst>
        </c:ser>
        <c:ser>
          <c:idx val="1"/>
          <c:order val="1"/>
          <c:tx>
            <c:strRef>
              <c:f>Sheet1!$AC$22</c:f>
              <c:strCache>
                <c:ptCount val="1"/>
                <c:pt idx="0">
                  <c:v>Manual</c:v>
                </c:pt>
              </c:strCache>
            </c:strRef>
          </c:tx>
          <c:spPr>
            <a:solidFill>
              <a:srgbClr val="FF0000"/>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Sheet1!$AD$20:$AI$20</c:f>
              <c:strCache>
                <c:ptCount val="6"/>
                <c:pt idx="0">
                  <c:v>BLUE SCREEN</c:v>
                </c:pt>
                <c:pt idx="1">
                  <c:v>GREEN SCREEN</c:v>
                </c:pt>
                <c:pt idx="2">
                  <c:v>Analagous Colors</c:v>
                </c:pt>
                <c:pt idx="3">
                  <c:v>Complementary Color</c:v>
                </c:pt>
                <c:pt idx="4">
                  <c:v>Bal Screen Lighting</c:v>
                </c:pt>
                <c:pt idx="5">
                  <c:v>Imbal Screen Lighting</c:v>
                </c:pt>
              </c:strCache>
            </c:strRef>
          </c:cat>
          <c:val>
            <c:numRef>
              <c:f>Sheet1!$AD$22:$AI$22</c:f>
              <c:numCache>
                <c:formatCode>General</c:formatCode>
                <c:ptCount val="6"/>
                <c:pt idx="0">
                  <c:v>119</c:v>
                </c:pt>
                <c:pt idx="1">
                  <c:v>178</c:v>
                </c:pt>
                <c:pt idx="2">
                  <c:v>145</c:v>
                </c:pt>
                <c:pt idx="3">
                  <c:v>199</c:v>
                </c:pt>
                <c:pt idx="4">
                  <c:v>91</c:v>
                </c:pt>
                <c:pt idx="5">
                  <c:v>214</c:v>
                </c:pt>
              </c:numCache>
            </c:numRef>
          </c:val>
          <c:extLst>
            <c:ext xmlns:c16="http://schemas.microsoft.com/office/drawing/2014/chart" uri="{C3380CC4-5D6E-409C-BE32-E72D297353CC}">
              <c16:uniqueId val="{00000001-FA6B-4C23-88EE-B6ADCC46C8AF}"/>
            </c:ext>
          </c:extLst>
        </c:ser>
        <c:ser>
          <c:idx val="2"/>
          <c:order val="2"/>
          <c:tx>
            <c:strRef>
              <c:f>Sheet1!$AC$23</c:f>
              <c:strCache>
                <c:ptCount val="1"/>
                <c:pt idx="0">
                  <c:v>No Difference</c:v>
                </c:pt>
              </c:strCache>
            </c:strRef>
          </c:tx>
          <c:spPr>
            <a:solidFill>
              <a:srgbClr val="FFFF00"/>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Sheet1!$AD$20:$AI$20</c:f>
              <c:strCache>
                <c:ptCount val="6"/>
                <c:pt idx="0">
                  <c:v>BLUE SCREEN</c:v>
                </c:pt>
                <c:pt idx="1">
                  <c:v>GREEN SCREEN</c:v>
                </c:pt>
                <c:pt idx="2">
                  <c:v>Analagous Colors</c:v>
                </c:pt>
                <c:pt idx="3">
                  <c:v>Complementary Color</c:v>
                </c:pt>
                <c:pt idx="4">
                  <c:v>Bal Screen Lighting</c:v>
                </c:pt>
                <c:pt idx="5">
                  <c:v>Imbal Screen Lighting</c:v>
                </c:pt>
              </c:strCache>
            </c:strRef>
          </c:cat>
          <c:val>
            <c:numRef>
              <c:f>Sheet1!$AD$23:$AI$23</c:f>
              <c:numCache>
                <c:formatCode>General</c:formatCode>
                <c:ptCount val="6"/>
                <c:pt idx="0">
                  <c:v>56</c:v>
                </c:pt>
                <c:pt idx="1">
                  <c:v>108</c:v>
                </c:pt>
                <c:pt idx="2">
                  <c:v>102</c:v>
                </c:pt>
                <c:pt idx="3">
                  <c:v>212</c:v>
                </c:pt>
                <c:pt idx="4">
                  <c:v>69</c:v>
                </c:pt>
                <c:pt idx="5">
                  <c:v>122</c:v>
                </c:pt>
              </c:numCache>
            </c:numRef>
          </c:val>
          <c:extLst>
            <c:ext xmlns:c16="http://schemas.microsoft.com/office/drawing/2014/chart" uri="{C3380CC4-5D6E-409C-BE32-E72D297353CC}">
              <c16:uniqueId val="{00000002-FA6B-4C23-88EE-B6ADCC46C8AF}"/>
            </c:ext>
          </c:extLst>
        </c:ser>
        <c:dLbls>
          <c:showLegendKey val="0"/>
          <c:showVal val="1"/>
          <c:showCatName val="0"/>
          <c:showSerName val="0"/>
          <c:showPercent val="0"/>
          <c:showBubbleSize val="0"/>
        </c:dLbls>
        <c:gapWidth val="79"/>
        <c:shape val="box"/>
        <c:axId val="1488871599"/>
        <c:axId val="1488872559"/>
        <c:axId val="0"/>
      </c:bar3DChart>
      <c:catAx>
        <c:axId val="148887159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cap="all" spc="120" normalizeH="0" baseline="0">
                <a:solidFill>
                  <a:schemeClr val="tx1">
                    <a:lumMod val="65000"/>
                    <a:lumOff val="35000"/>
                  </a:schemeClr>
                </a:solidFill>
                <a:latin typeface="+mn-lt"/>
                <a:ea typeface="+mn-ea"/>
                <a:cs typeface="+mn-cs"/>
              </a:defRPr>
            </a:pPr>
            <a:endParaRPr lang="en-US"/>
          </a:p>
        </c:txPr>
        <c:crossAx val="1488872559"/>
        <c:crosses val="autoZero"/>
        <c:auto val="1"/>
        <c:lblAlgn val="ctr"/>
        <c:lblOffset val="100"/>
        <c:noMultiLvlLbl val="0"/>
      </c:catAx>
      <c:valAx>
        <c:axId val="1488872559"/>
        <c:scaling>
          <c:orientation val="minMax"/>
        </c:scaling>
        <c:delete val="1"/>
        <c:axPos val="l"/>
        <c:numFmt formatCode="General" sourceLinked="1"/>
        <c:majorTickMark val="none"/>
        <c:minorTickMark val="none"/>
        <c:tickLblPos val="nextTo"/>
        <c:crossAx val="1488871599"/>
        <c:crosses val="autoZero"/>
        <c:crossBetween val="between"/>
      </c:valAx>
      <c:spPr>
        <a:noFill/>
        <a:ln>
          <a:noFill/>
        </a:ln>
        <a:effectLst/>
      </c:spPr>
    </c:plotArea>
    <c:legend>
      <c:legendPos val="t"/>
      <c:layout>
        <c:manualLayout>
          <c:xMode val="edge"/>
          <c:yMode val="edge"/>
          <c:x val="2.340928832246043E-2"/>
          <c:y val="0.12850174201342296"/>
          <c:w val="0.91152909011373584"/>
          <c:h val="0.17439848187341037"/>
        </c:manualLayout>
      </c:layout>
      <c:overlay val="0"/>
      <c:spPr>
        <a:noFill/>
        <a:ln>
          <a:noFill/>
        </a:ln>
        <a:effectLst/>
      </c:spPr>
      <c:txPr>
        <a:bodyPr rot="0" spcFirstLastPara="1" vertOverflow="ellipsis" vert="horz" wrap="square" anchor="ctr" anchorCtr="1"/>
        <a:lstStyle/>
        <a:p>
          <a:pPr>
            <a:defRPr sz="1400" b="0" i="0" u="none" strike="noStrike" kern="1200" baseline="0">
              <a:ln>
                <a:noFill/>
              </a:ln>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Survey #2 Preferred Edge</a:t>
            </a:r>
            <a:r>
              <a:rPr lang="en-US" baseline="0"/>
              <a:t> Despill</a:t>
            </a:r>
            <a:r>
              <a:rPr lang="en-US"/>
              <a:t> Choice</a:t>
            </a:r>
          </a:p>
        </c:rich>
      </c:tx>
      <c:layout>
        <c:manualLayout>
          <c:xMode val="edge"/>
          <c:yMode val="edge"/>
          <c:x val="0.1587567804024497"/>
          <c:y val="2.3148148148148147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manualLayout>
          <c:layoutTarget val="inner"/>
          <c:xMode val="edge"/>
          <c:yMode val="edge"/>
          <c:x val="0.12785520559930008"/>
          <c:y val="0.17578703703703702"/>
          <c:w val="0.4528611111111111"/>
          <c:h val="0.75476851851851856"/>
        </c:manualLayout>
      </c:layout>
      <c:pieChart>
        <c:varyColors val="1"/>
        <c:ser>
          <c:idx val="0"/>
          <c:order val="0"/>
          <c:tx>
            <c:strRef>
              <c:f>Sheet1!$AL$20</c:f>
              <c:strCache>
                <c:ptCount val="1"/>
                <c:pt idx="0">
                  <c:v>ALL</c:v>
                </c:pt>
              </c:strCache>
            </c:strRef>
          </c:tx>
          <c:dPt>
            <c:idx val="0"/>
            <c:bubble3D val="0"/>
            <c:spPr>
              <a:solidFill>
                <a:srgbClr val="0070C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D551-4C2A-8E35-62DBD7DA79AA}"/>
              </c:ext>
            </c:extLst>
          </c:dPt>
          <c:dPt>
            <c:idx val="1"/>
            <c:bubble3D val="0"/>
            <c:spPr>
              <a:solidFill>
                <a:srgbClr val="FF0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D551-4C2A-8E35-62DBD7DA79AA}"/>
              </c:ext>
            </c:extLst>
          </c:dPt>
          <c:dPt>
            <c:idx val="2"/>
            <c:bubble3D val="0"/>
            <c:spPr>
              <a:solidFill>
                <a:srgbClr val="FFFF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D551-4C2A-8E35-62DBD7DA79AA}"/>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2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Sheet1!$AK$21:$AK$23</c:f>
              <c:strCache>
                <c:ptCount val="3"/>
                <c:pt idx="0">
                  <c:v>Despill Edge Hack</c:v>
                </c:pt>
                <c:pt idx="1">
                  <c:v>Manual</c:v>
                </c:pt>
                <c:pt idx="2">
                  <c:v>No Difference</c:v>
                </c:pt>
              </c:strCache>
            </c:strRef>
          </c:cat>
          <c:val>
            <c:numRef>
              <c:f>Sheet1!$AL$21:$AL$23</c:f>
              <c:numCache>
                <c:formatCode>General</c:formatCode>
                <c:ptCount val="3"/>
                <c:pt idx="0">
                  <c:v>141</c:v>
                </c:pt>
                <c:pt idx="1">
                  <c:v>305</c:v>
                </c:pt>
                <c:pt idx="2">
                  <c:v>191</c:v>
                </c:pt>
              </c:numCache>
            </c:numRef>
          </c:val>
          <c:extLst>
            <c:ext xmlns:c16="http://schemas.microsoft.com/office/drawing/2014/chart" uri="{C3380CC4-5D6E-409C-BE32-E72D297353CC}">
              <c16:uniqueId val="{00000000-D551-4C2A-8E35-62DBD7DA79AA}"/>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65735608048993888"/>
          <c:y val="0.18135316418780986"/>
          <c:w val="0.32597725284339457"/>
          <c:h val="0.739006270049577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5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sz="1500" baseline="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kern="1200" cap="all" spc="120" normalizeH="0" baseline="0">
                <a:solidFill>
                  <a:sysClr val="windowText" lastClr="000000">
                    <a:lumMod val="65000"/>
                    <a:lumOff val="35000"/>
                  </a:sysClr>
                </a:solidFill>
              </a:rPr>
              <a:t>Survey #2 Preffered edge despill choice (ANALOGOUS COLORS VS COMPLEMENTARY COLORS)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Sheet1!$AC$21</c:f>
              <c:strCache>
                <c:ptCount val="1"/>
                <c:pt idx="0">
                  <c:v>Despill Edge Hack</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Sheet1!$AD$20:$AI$20</c15:sqref>
                  </c15:fullRef>
                </c:ext>
              </c:extLst>
              <c:f>Sheet1!$AF$20:$AG$20</c:f>
              <c:strCache>
                <c:ptCount val="2"/>
                <c:pt idx="0">
                  <c:v>Analagous Colors</c:v>
                </c:pt>
                <c:pt idx="1">
                  <c:v>Complementary Color</c:v>
                </c:pt>
              </c:strCache>
            </c:strRef>
          </c:cat>
          <c:val>
            <c:numRef>
              <c:extLst>
                <c:ext xmlns:c15="http://schemas.microsoft.com/office/drawing/2012/chart" uri="{02D57815-91ED-43cb-92C2-25804820EDAC}">
                  <c15:fullRef>
                    <c15:sqref>Sheet1!$AD$21:$AI$21</c15:sqref>
                  </c15:fullRef>
                </c:ext>
              </c:extLst>
              <c:f>Sheet1!$AF$21:$AG$21</c:f>
              <c:numCache>
                <c:formatCode>General</c:formatCode>
                <c:ptCount val="2"/>
                <c:pt idx="0">
                  <c:v>73</c:v>
                </c:pt>
                <c:pt idx="1">
                  <c:v>68</c:v>
                </c:pt>
              </c:numCache>
            </c:numRef>
          </c:val>
          <c:extLst>
            <c:ext xmlns:c16="http://schemas.microsoft.com/office/drawing/2014/chart" uri="{C3380CC4-5D6E-409C-BE32-E72D297353CC}">
              <c16:uniqueId val="{00000000-DE9B-4B44-8B5A-A6A54DC468F6}"/>
            </c:ext>
          </c:extLst>
        </c:ser>
        <c:ser>
          <c:idx val="1"/>
          <c:order val="1"/>
          <c:tx>
            <c:strRef>
              <c:f>Sheet1!$AC$22</c:f>
              <c:strCache>
                <c:ptCount val="1"/>
                <c:pt idx="0">
                  <c:v>Manual</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Sheet1!$AD$20:$AI$20</c15:sqref>
                  </c15:fullRef>
                </c:ext>
              </c:extLst>
              <c:f>Sheet1!$AF$20:$AG$20</c:f>
              <c:strCache>
                <c:ptCount val="2"/>
                <c:pt idx="0">
                  <c:v>Analagous Colors</c:v>
                </c:pt>
                <c:pt idx="1">
                  <c:v>Complementary Color</c:v>
                </c:pt>
              </c:strCache>
            </c:strRef>
          </c:cat>
          <c:val>
            <c:numRef>
              <c:extLst>
                <c:ext xmlns:c15="http://schemas.microsoft.com/office/drawing/2012/chart" uri="{02D57815-91ED-43cb-92C2-25804820EDAC}">
                  <c15:fullRef>
                    <c15:sqref>Sheet1!$AD$22:$AI$22</c15:sqref>
                  </c15:fullRef>
                </c:ext>
              </c:extLst>
              <c:f>Sheet1!$AF$22:$AG$22</c:f>
              <c:numCache>
                <c:formatCode>General</c:formatCode>
                <c:ptCount val="2"/>
                <c:pt idx="0">
                  <c:v>145</c:v>
                </c:pt>
                <c:pt idx="1">
                  <c:v>199</c:v>
                </c:pt>
              </c:numCache>
            </c:numRef>
          </c:val>
          <c:extLst>
            <c:ext xmlns:c16="http://schemas.microsoft.com/office/drawing/2014/chart" uri="{C3380CC4-5D6E-409C-BE32-E72D297353CC}">
              <c16:uniqueId val="{00000001-DE9B-4B44-8B5A-A6A54DC468F6}"/>
            </c:ext>
          </c:extLst>
        </c:ser>
        <c:ser>
          <c:idx val="2"/>
          <c:order val="2"/>
          <c:tx>
            <c:strRef>
              <c:f>Sheet1!$AC$23</c:f>
              <c:strCache>
                <c:ptCount val="1"/>
                <c:pt idx="0">
                  <c:v>No Difference</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Sheet1!$AD$20:$AI$20</c15:sqref>
                  </c15:fullRef>
                </c:ext>
              </c:extLst>
              <c:f>Sheet1!$AF$20:$AG$20</c:f>
              <c:strCache>
                <c:ptCount val="2"/>
                <c:pt idx="0">
                  <c:v>Analagous Colors</c:v>
                </c:pt>
                <c:pt idx="1">
                  <c:v>Complementary Color</c:v>
                </c:pt>
              </c:strCache>
            </c:strRef>
          </c:cat>
          <c:val>
            <c:numRef>
              <c:extLst>
                <c:ext xmlns:c15="http://schemas.microsoft.com/office/drawing/2012/chart" uri="{02D57815-91ED-43cb-92C2-25804820EDAC}">
                  <c15:fullRef>
                    <c15:sqref>Sheet1!$AD$23:$AI$23</c15:sqref>
                  </c15:fullRef>
                </c:ext>
              </c:extLst>
              <c:f>Sheet1!$AF$23:$AG$23</c:f>
              <c:numCache>
                <c:formatCode>General</c:formatCode>
                <c:ptCount val="2"/>
                <c:pt idx="0">
                  <c:v>102</c:v>
                </c:pt>
                <c:pt idx="1">
                  <c:v>212</c:v>
                </c:pt>
              </c:numCache>
            </c:numRef>
          </c:val>
          <c:extLst>
            <c:ext xmlns:c16="http://schemas.microsoft.com/office/drawing/2014/chart" uri="{C3380CC4-5D6E-409C-BE32-E72D297353CC}">
              <c16:uniqueId val="{00000002-DE9B-4B44-8B5A-A6A54DC468F6}"/>
            </c:ext>
          </c:extLst>
        </c:ser>
        <c:dLbls>
          <c:dLblPos val="ctr"/>
          <c:showLegendKey val="0"/>
          <c:showVal val="1"/>
          <c:showCatName val="0"/>
          <c:showSerName val="0"/>
          <c:showPercent val="0"/>
          <c:showBubbleSize val="0"/>
        </c:dLbls>
        <c:gapWidth val="150"/>
        <c:overlap val="100"/>
        <c:axId val="1488882639"/>
        <c:axId val="1488899439"/>
      </c:barChart>
      <c:catAx>
        <c:axId val="14888826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88899439"/>
        <c:crosses val="autoZero"/>
        <c:auto val="1"/>
        <c:lblAlgn val="ctr"/>
        <c:lblOffset val="100"/>
        <c:noMultiLvlLbl val="0"/>
      </c:catAx>
      <c:valAx>
        <c:axId val="14888994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888826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kern="1200" cap="all" spc="120" normalizeH="0" baseline="0">
                <a:solidFill>
                  <a:sysClr val="windowText" lastClr="000000">
                    <a:lumMod val="65000"/>
                    <a:lumOff val="35000"/>
                  </a:sysClr>
                </a:solidFill>
              </a:rPr>
              <a:t>Survey #2 Preffered edge despill choice (GREEN VS BLUE SCREEN)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Sheet1!$AC$21</c:f>
              <c:strCache>
                <c:ptCount val="1"/>
                <c:pt idx="0">
                  <c:v>Despill Edge Hack</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Sheet1!$AD$20:$AI$20</c15:sqref>
                  </c15:fullRef>
                </c:ext>
              </c:extLst>
              <c:f>Sheet1!$AD$20:$AE$20</c:f>
              <c:strCache>
                <c:ptCount val="2"/>
                <c:pt idx="0">
                  <c:v>BLUE SCREEN</c:v>
                </c:pt>
                <c:pt idx="1">
                  <c:v>GREEN SCREEN</c:v>
                </c:pt>
              </c:strCache>
            </c:strRef>
          </c:cat>
          <c:val>
            <c:numRef>
              <c:extLst>
                <c:ext xmlns:c15="http://schemas.microsoft.com/office/drawing/2012/chart" uri="{02D57815-91ED-43cb-92C2-25804820EDAC}">
                  <c15:fullRef>
                    <c15:sqref>Sheet1!$AD$21:$AI$21</c15:sqref>
                  </c15:fullRef>
                </c:ext>
              </c:extLst>
              <c:f>Sheet1!$AD$21:$AE$21</c:f>
              <c:numCache>
                <c:formatCode>General</c:formatCode>
                <c:ptCount val="2"/>
                <c:pt idx="0">
                  <c:v>56</c:v>
                </c:pt>
                <c:pt idx="1">
                  <c:v>85</c:v>
                </c:pt>
              </c:numCache>
            </c:numRef>
          </c:val>
          <c:extLst>
            <c:ext xmlns:c16="http://schemas.microsoft.com/office/drawing/2014/chart" uri="{C3380CC4-5D6E-409C-BE32-E72D297353CC}">
              <c16:uniqueId val="{00000000-1C81-471C-9CB7-2B2EB1EC30D9}"/>
            </c:ext>
          </c:extLst>
        </c:ser>
        <c:ser>
          <c:idx val="1"/>
          <c:order val="1"/>
          <c:tx>
            <c:strRef>
              <c:f>Sheet1!$AC$22</c:f>
              <c:strCache>
                <c:ptCount val="1"/>
                <c:pt idx="0">
                  <c:v>Manual</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Sheet1!$AD$20:$AI$20</c15:sqref>
                  </c15:fullRef>
                </c:ext>
              </c:extLst>
              <c:f>Sheet1!$AD$20:$AE$20</c:f>
              <c:strCache>
                <c:ptCount val="2"/>
                <c:pt idx="0">
                  <c:v>BLUE SCREEN</c:v>
                </c:pt>
                <c:pt idx="1">
                  <c:v>GREEN SCREEN</c:v>
                </c:pt>
              </c:strCache>
            </c:strRef>
          </c:cat>
          <c:val>
            <c:numRef>
              <c:extLst>
                <c:ext xmlns:c15="http://schemas.microsoft.com/office/drawing/2012/chart" uri="{02D57815-91ED-43cb-92C2-25804820EDAC}">
                  <c15:fullRef>
                    <c15:sqref>Sheet1!$AD$22:$AI$22</c15:sqref>
                  </c15:fullRef>
                </c:ext>
              </c:extLst>
              <c:f>Sheet1!$AD$22:$AE$22</c:f>
              <c:numCache>
                <c:formatCode>General</c:formatCode>
                <c:ptCount val="2"/>
                <c:pt idx="0">
                  <c:v>119</c:v>
                </c:pt>
                <c:pt idx="1">
                  <c:v>178</c:v>
                </c:pt>
              </c:numCache>
            </c:numRef>
          </c:val>
          <c:extLst>
            <c:ext xmlns:c16="http://schemas.microsoft.com/office/drawing/2014/chart" uri="{C3380CC4-5D6E-409C-BE32-E72D297353CC}">
              <c16:uniqueId val="{00000001-1C81-471C-9CB7-2B2EB1EC30D9}"/>
            </c:ext>
          </c:extLst>
        </c:ser>
        <c:ser>
          <c:idx val="2"/>
          <c:order val="2"/>
          <c:tx>
            <c:strRef>
              <c:f>Sheet1!$AC$23</c:f>
              <c:strCache>
                <c:ptCount val="1"/>
                <c:pt idx="0">
                  <c:v>No Difference</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Sheet1!$AD$20:$AI$20</c15:sqref>
                  </c15:fullRef>
                </c:ext>
              </c:extLst>
              <c:f>Sheet1!$AD$20:$AE$20</c:f>
              <c:strCache>
                <c:ptCount val="2"/>
                <c:pt idx="0">
                  <c:v>BLUE SCREEN</c:v>
                </c:pt>
                <c:pt idx="1">
                  <c:v>GREEN SCREEN</c:v>
                </c:pt>
              </c:strCache>
            </c:strRef>
          </c:cat>
          <c:val>
            <c:numRef>
              <c:extLst>
                <c:ext xmlns:c15="http://schemas.microsoft.com/office/drawing/2012/chart" uri="{02D57815-91ED-43cb-92C2-25804820EDAC}">
                  <c15:fullRef>
                    <c15:sqref>Sheet1!$AD$23:$AI$23</c15:sqref>
                  </c15:fullRef>
                </c:ext>
              </c:extLst>
              <c:f>Sheet1!$AD$23:$AE$23</c:f>
              <c:numCache>
                <c:formatCode>General</c:formatCode>
                <c:ptCount val="2"/>
                <c:pt idx="0">
                  <c:v>56</c:v>
                </c:pt>
                <c:pt idx="1">
                  <c:v>108</c:v>
                </c:pt>
              </c:numCache>
            </c:numRef>
          </c:val>
          <c:extLst>
            <c:ext xmlns:c16="http://schemas.microsoft.com/office/drawing/2014/chart" uri="{C3380CC4-5D6E-409C-BE32-E72D297353CC}">
              <c16:uniqueId val="{00000002-1C81-471C-9CB7-2B2EB1EC30D9}"/>
            </c:ext>
          </c:extLst>
        </c:ser>
        <c:dLbls>
          <c:dLblPos val="ctr"/>
          <c:showLegendKey val="0"/>
          <c:showVal val="1"/>
          <c:showCatName val="0"/>
          <c:showSerName val="0"/>
          <c:showPercent val="0"/>
          <c:showBubbleSize val="0"/>
        </c:dLbls>
        <c:gapWidth val="150"/>
        <c:overlap val="100"/>
        <c:axId val="1488882639"/>
        <c:axId val="1488899439"/>
      </c:barChart>
      <c:catAx>
        <c:axId val="14888826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88899439"/>
        <c:crosses val="autoZero"/>
        <c:auto val="1"/>
        <c:lblAlgn val="ctr"/>
        <c:lblOffset val="100"/>
        <c:noMultiLvlLbl val="0"/>
      </c:catAx>
      <c:valAx>
        <c:axId val="14888994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888826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kern="1200" cap="all" spc="120" normalizeH="0" baseline="0">
                <a:solidFill>
                  <a:sysClr val="windowText" lastClr="000000">
                    <a:lumMod val="65000"/>
                    <a:lumOff val="35000"/>
                  </a:sysClr>
                </a:solidFill>
              </a:rPr>
              <a:t>Survey #2 Preffered edge despill choice (BALANCED VS IMBALANCED BACK SCREEN LIGHTING)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Sheet1!$AC$21</c:f>
              <c:strCache>
                <c:ptCount val="1"/>
                <c:pt idx="0">
                  <c:v>Despill Edge Hack</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Sheet1!$AD$20:$AI$20</c15:sqref>
                  </c15:fullRef>
                </c:ext>
              </c:extLst>
              <c:f>Sheet1!$AH$20:$AI$20</c:f>
              <c:strCache>
                <c:ptCount val="2"/>
                <c:pt idx="0">
                  <c:v>Bal Screen Lighting</c:v>
                </c:pt>
                <c:pt idx="1">
                  <c:v>Imbal Screen Lighting</c:v>
                </c:pt>
              </c:strCache>
            </c:strRef>
          </c:cat>
          <c:val>
            <c:numRef>
              <c:extLst>
                <c:ext xmlns:c15="http://schemas.microsoft.com/office/drawing/2012/chart" uri="{02D57815-91ED-43cb-92C2-25804820EDAC}">
                  <c15:fullRef>
                    <c15:sqref>Sheet1!$AD$21:$AI$21</c15:sqref>
                  </c15:fullRef>
                </c:ext>
              </c:extLst>
              <c:f>Sheet1!$AH$21:$AI$21</c:f>
              <c:numCache>
                <c:formatCode>General</c:formatCode>
                <c:ptCount val="2"/>
                <c:pt idx="0">
                  <c:v>53</c:v>
                </c:pt>
                <c:pt idx="1">
                  <c:v>88</c:v>
                </c:pt>
              </c:numCache>
            </c:numRef>
          </c:val>
          <c:extLst>
            <c:ext xmlns:c16="http://schemas.microsoft.com/office/drawing/2014/chart" uri="{C3380CC4-5D6E-409C-BE32-E72D297353CC}">
              <c16:uniqueId val="{00000000-B54B-456A-AA11-D13ABCABDC8D}"/>
            </c:ext>
          </c:extLst>
        </c:ser>
        <c:ser>
          <c:idx val="1"/>
          <c:order val="1"/>
          <c:tx>
            <c:strRef>
              <c:f>Sheet1!$AC$22</c:f>
              <c:strCache>
                <c:ptCount val="1"/>
                <c:pt idx="0">
                  <c:v>Manual</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Sheet1!$AD$20:$AI$20</c15:sqref>
                  </c15:fullRef>
                </c:ext>
              </c:extLst>
              <c:f>Sheet1!$AH$20:$AI$20</c:f>
              <c:strCache>
                <c:ptCount val="2"/>
                <c:pt idx="0">
                  <c:v>Bal Screen Lighting</c:v>
                </c:pt>
                <c:pt idx="1">
                  <c:v>Imbal Screen Lighting</c:v>
                </c:pt>
              </c:strCache>
            </c:strRef>
          </c:cat>
          <c:val>
            <c:numRef>
              <c:extLst>
                <c:ext xmlns:c15="http://schemas.microsoft.com/office/drawing/2012/chart" uri="{02D57815-91ED-43cb-92C2-25804820EDAC}">
                  <c15:fullRef>
                    <c15:sqref>Sheet1!$AD$22:$AI$22</c15:sqref>
                  </c15:fullRef>
                </c:ext>
              </c:extLst>
              <c:f>Sheet1!$AH$22:$AI$22</c:f>
              <c:numCache>
                <c:formatCode>General</c:formatCode>
                <c:ptCount val="2"/>
                <c:pt idx="0">
                  <c:v>91</c:v>
                </c:pt>
                <c:pt idx="1">
                  <c:v>214</c:v>
                </c:pt>
              </c:numCache>
            </c:numRef>
          </c:val>
          <c:extLst>
            <c:ext xmlns:c16="http://schemas.microsoft.com/office/drawing/2014/chart" uri="{C3380CC4-5D6E-409C-BE32-E72D297353CC}">
              <c16:uniqueId val="{00000001-B54B-456A-AA11-D13ABCABDC8D}"/>
            </c:ext>
          </c:extLst>
        </c:ser>
        <c:ser>
          <c:idx val="2"/>
          <c:order val="2"/>
          <c:tx>
            <c:strRef>
              <c:f>Sheet1!$AC$23</c:f>
              <c:strCache>
                <c:ptCount val="1"/>
                <c:pt idx="0">
                  <c:v>No Difference</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Sheet1!$AD$20:$AI$20</c15:sqref>
                  </c15:fullRef>
                </c:ext>
              </c:extLst>
              <c:f>Sheet1!$AH$20:$AI$20</c:f>
              <c:strCache>
                <c:ptCount val="2"/>
                <c:pt idx="0">
                  <c:v>Bal Screen Lighting</c:v>
                </c:pt>
                <c:pt idx="1">
                  <c:v>Imbal Screen Lighting</c:v>
                </c:pt>
              </c:strCache>
            </c:strRef>
          </c:cat>
          <c:val>
            <c:numRef>
              <c:extLst>
                <c:ext xmlns:c15="http://schemas.microsoft.com/office/drawing/2012/chart" uri="{02D57815-91ED-43cb-92C2-25804820EDAC}">
                  <c15:fullRef>
                    <c15:sqref>Sheet1!$AD$23:$AI$23</c15:sqref>
                  </c15:fullRef>
                </c:ext>
              </c:extLst>
              <c:f>Sheet1!$AH$23:$AI$23</c:f>
              <c:numCache>
                <c:formatCode>General</c:formatCode>
                <c:ptCount val="2"/>
                <c:pt idx="0">
                  <c:v>69</c:v>
                </c:pt>
                <c:pt idx="1">
                  <c:v>122</c:v>
                </c:pt>
              </c:numCache>
            </c:numRef>
          </c:val>
          <c:extLst>
            <c:ext xmlns:c16="http://schemas.microsoft.com/office/drawing/2014/chart" uri="{C3380CC4-5D6E-409C-BE32-E72D297353CC}">
              <c16:uniqueId val="{00000002-B54B-456A-AA11-D13ABCABDC8D}"/>
            </c:ext>
          </c:extLst>
        </c:ser>
        <c:dLbls>
          <c:dLblPos val="ctr"/>
          <c:showLegendKey val="0"/>
          <c:showVal val="1"/>
          <c:showCatName val="0"/>
          <c:showSerName val="0"/>
          <c:showPercent val="0"/>
          <c:showBubbleSize val="0"/>
        </c:dLbls>
        <c:gapWidth val="150"/>
        <c:overlap val="100"/>
        <c:axId val="1488882639"/>
        <c:axId val="1488899439"/>
      </c:barChart>
      <c:catAx>
        <c:axId val="14888826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88899439"/>
        <c:crosses val="autoZero"/>
        <c:auto val="1"/>
        <c:lblAlgn val="ctr"/>
        <c:lblOffset val="100"/>
        <c:noMultiLvlLbl val="0"/>
      </c:catAx>
      <c:valAx>
        <c:axId val="14888994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888826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r>
              <a:rPr lang="en-US"/>
              <a:t>PARTICIPANTS</a:t>
            </a:r>
            <a:r>
              <a:rPr lang="en-US" baseline="0"/>
              <a:t> </a:t>
            </a:r>
            <a:r>
              <a:rPr lang="en-US"/>
              <a:t>VFX Field Experience</a:t>
            </a:r>
          </a:p>
        </c:rich>
      </c:tx>
      <c:overlay val="0"/>
      <c:spPr>
        <a:noFill/>
        <a:ln>
          <a:noFill/>
        </a:ln>
        <a:effectLst/>
      </c:spPr>
      <c:txPr>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776886958160334E-2"/>
          <c:y val="0.24422473099565767"/>
          <c:w val="0.93888888888888888"/>
          <c:h val="0.75476851851851856"/>
        </c:manualLayout>
      </c:layout>
      <c:pie3DChart>
        <c:varyColors val="1"/>
        <c:ser>
          <c:idx val="0"/>
          <c:order val="0"/>
          <c:tx>
            <c:strRef>
              <c:f>Sheet1!$AK$40</c:f>
              <c:strCache>
                <c:ptCount val="1"/>
                <c:pt idx="0">
                  <c:v>VFX Field Experience</c:v>
                </c:pt>
              </c:strCache>
            </c:strRef>
          </c:tx>
          <c:dPt>
            <c:idx val="0"/>
            <c:bubble3D val="0"/>
            <c:spPr>
              <a:solidFill>
                <a:srgbClr val="FF0000"/>
              </a:solidFill>
              <a:ln w="19050">
                <a:solidFill>
                  <a:schemeClr val="accent1">
                    <a:lumMod val="75000"/>
                  </a:schemeClr>
                </a:solidFill>
              </a:ln>
              <a:effectLst>
                <a:innerShdw blurRad="114300">
                  <a:schemeClr val="accent1">
                    <a:lumMod val="75000"/>
                  </a:schemeClr>
                </a:innerShdw>
              </a:effectLst>
              <a:scene3d>
                <a:camera prst="orthographicFront"/>
                <a:lightRig rig="threePt" dir="t"/>
              </a:scene3d>
              <a:sp3d contourW="19050" prstMaterial="flat">
                <a:contourClr>
                  <a:schemeClr val="accent1">
                    <a:lumMod val="75000"/>
                  </a:schemeClr>
                </a:contourClr>
              </a:sp3d>
            </c:spPr>
            <c:extLst>
              <c:ext xmlns:c16="http://schemas.microsoft.com/office/drawing/2014/chart" uri="{C3380CC4-5D6E-409C-BE32-E72D297353CC}">
                <c16:uniqueId val="{00000006-18D5-48AE-BE23-3E4C77CEC38B}"/>
              </c:ext>
            </c:extLst>
          </c:dPt>
          <c:dPt>
            <c:idx val="1"/>
            <c:bubble3D val="0"/>
            <c:spPr>
              <a:solidFill>
                <a:schemeClr val="accent2">
                  <a:alpha val="90000"/>
                </a:schemeClr>
              </a:solidFill>
              <a:ln w="19050">
                <a:solidFill>
                  <a:schemeClr val="accent2">
                    <a:lumMod val="75000"/>
                  </a:schemeClr>
                </a:solidFill>
              </a:ln>
              <a:effectLst>
                <a:innerShdw blurRad="114300">
                  <a:schemeClr val="accent2">
                    <a:lumMod val="75000"/>
                  </a:schemeClr>
                </a:innerShdw>
              </a:effectLst>
              <a:scene3d>
                <a:camera prst="orthographicFront"/>
                <a:lightRig rig="threePt" dir="t"/>
              </a:scene3d>
              <a:sp3d contourW="19050" prstMaterial="flat">
                <a:contourClr>
                  <a:schemeClr val="accent2">
                    <a:lumMod val="75000"/>
                  </a:schemeClr>
                </a:contourClr>
              </a:sp3d>
            </c:spPr>
            <c:extLst>
              <c:ext xmlns:c16="http://schemas.microsoft.com/office/drawing/2014/chart" uri="{C3380CC4-5D6E-409C-BE32-E72D297353CC}">
                <c16:uniqueId val="{00000009-18D5-48AE-BE23-3E4C77CEC38B}"/>
              </c:ext>
            </c:extLst>
          </c:dPt>
          <c:dPt>
            <c:idx val="2"/>
            <c:bubble3D val="0"/>
            <c:spPr>
              <a:solidFill>
                <a:srgbClr val="00B0F0"/>
              </a:solidFill>
              <a:ln w="19050">
                <a:solidFill>
                  <a:schemeClr val="accent3">
                    <a:lumMod val="75000"/>
                  </a:schemeClr>
                </a:solidFill>
              </a:ln>
              <a:effectLst>
                <a:innerShdw blurRad="114300">
                  <a:schemeClr val="accent3">
                    <a:lumMod val="75000"/>
                  </a:schemeClr>
                </a:innerShdw>
              </a:effectLst>
              <a:scene3d>
                <a:camera prst="orthographicFront"/>
                <a:lightRig rig="threePt" dir="t"/>
              </a:scene3d>
              <a:sp3d contourW="19050" prstMaterial="flat">
                <a:contourClr>
                  <a:schemeClr val="accent3">
                    <a:lumMod val="75000"/>
                  </a:schemeClr>
                </a:contourClr>
              </a:sp3d>
            </c:spPr>
            <c:extLst>
              <c:ext xmlns:c16="http://schemas.microsoft.com/office/drawing/2014/chart" uri="{C3380CC4-5D6E-409C-BE32-E72D297353CC}">
                <c16:uniqueId val="{00000008-18D5-48AE-BE23-3E4C77CEC38B}"/>
              </c:ext>
            </c:extLst>
          </c:dPt>
          <c:dPt>
            <c:idx val="3"/>
            <c:bubble3D val="0"/>
            <c:spPr>
              <a:solidFill>
                <a:srgbClr val="92D050"/>
              </a:solidFill>
              <a:ln w="19050">
                <a:solidFill>
                  <a:schemeClr val="accent4">
                    <a:lumMod val="75000"/>
                  </a:schemeClr>
                </a:solidFill>
              </a:ln>
              <a:effectLst>
                <a:innerShdw blurRad="114300">
                  <a:schemeClr val="accent4">
                    <a:lumMod val="75000"/>
                  </a:schemeClr>
                </a:innerShdw>
              </a:effectLst>
              <a:scene3d>
                <a:camera prst="orthographicFront"/>
                <a:lightRig rig="threePt" dir="t"/>
              </a:scene3d>
              <a:sp3d contourW="19050" prstMaterial="flat">
                <a:contourClr>
                  <a:schemeClr val="accent4">
                    <a:lumMod val="75000"/>
                  </a:schemeClr>
                </a:contourClr>
              </a:sp3d>
            </c:spPr>
            <c:extLst>
              <c:ext xmlns:c16="http://schemas.microsoft.com/office/drawing/2014/chart" uri="{C3380CC4-5D6E-409C-BE32-E72D297353CC}">
                <c16:uniqueId val="{00000007-18D5-48AE-BE23-3E4C77CEC38B}"/>
              </c:ext>
            </c:extLst>
          </c:dPt>
          <c:dLbls>
            <c:dLbl>
              <c:idx val="0"/>
              <c:spPr>
                <a:solidFill>
                  <a:schemeClr val="lt1">
                    <a:alpha val="90000"/>
                  </a:schemeClr>
                </a:solidFill>
                <a:ln w="12700" cap="flat" cmpd="sng" algn="ctr">
                  <a:solidFill>
                    <a:schemeClr val="accent1"/>
                  </a:solidFill>
                  <a:round/>
                </a:ln>
                <a:effectLst>
                  <a:outerShdw blurRad="50800" dist="38100" dir="2700000" algn="tl" rotWithShape="0">
                    <a:schemeClr val="accent1">
                      <a:lumMod val="75000"/>
                      <a:alpha val="40000"/>
                    </a:schemeClr>
                  </a:outerShdw>
                </a:effectLst>
              </c:spPr>
              <c:txPr>
                <a:bodyPr rot="0" spcFirstLastPara="1" vertOverflow="clip" horzOverflow="clip" vert="horz" wrap="square" lIns="38100" tIns="19050" rIns="38100" bIns="19050" anchor="ctr" anchorCtr="1">
                  <a:spAutoFit/>
                </a:bodyPr>
                <a:lstStyle/>
                <a:p>
                  <a:pPr>
                    <a:defRPr sz="1300" b="0" i="0" u="none" strike="noStrike" kern="1200" baseline="0">
                      <a:solidFill>
                        <a:sysClr val="windowText" lastClr="000000"/>
                      </a:solidFill>
                      <a:effectLst/>
                      <a:latin typeface="+mn-lt"/>
                      <a:ea typeface="+mn-ea"/>
                      <a:cs typeface="+mn-cs"/>
                    </a:defRPr>
                  </a:pPr>
                  <a:endParaRPr lang="en-US"/>
                </a:p>
              </c:txPr>
              <c:dLblPos val="inEnd"/>
              <c:showLegendKey val="0"/>
              <c:showVal val="1"/>
              <c:showCatName val="1"/>
              <c:showSerName val="0"/>
              <c:showPercent val="0"/>
              <c:showBubbleSize val="0"/>
              <c:extLst>
                <c:ext xmlns:c16="http://schemas.microsoft.com/office/drawing/2014/chart" uri="{C3380CC4-5D6E-409C-BE32-E72D297353CC}">
                  <c16:uniqueId val="{00000006-18D5-48AE-BE23-3E4C77CEC38B}"/>
                </c:ext>
              </c:extLst>
            </c:dLbl>
            <c:dLbl>
              <c:idx val="1"/>
              <c:spPr>
                <a:solidFill>
                  <a:schemeClr val="lt1">
                    <a:alpha val="90000"/>
                  </a:schemeClr>
                </a:solidFill>
                <a:ln w="12700" cap="flat" cmpd="sng" algn="ctr">
                  <a:solidFill>
                    <a:schemeClr val="accent2"/>
                  </a:solidFill>
                  <a:round/>
                </a:ln>
                <a:effectLst>
                  <a:outerShdw blurRad="50800" dist="38100" dir="2700000" algn="tl" rotWithShape="0">
                    <a:schemeClr val="accent2">
                      <a:lumMod val="75000"/>
                      <a:alpha val="40000"/>
                    </a:schemeClr>
                  </a:outerShdw>
                </a:effectLst>
              </c:spPr>
              <c:txPr>
                <a:bodyPr rot="0" spcFirstLastPara="1" vertOverflow="clip" horzOverflow="clip" vert="horz" wrap="square" lIns="38100" tIns="19050" rIns="38100" bIns="19050" anchor="ctr" anchorCtr="1">
                  <a:spAutoFit/>
                </a:bodyPr>
                <a:lstStyle/>
                <a:p>
                  <a:pPr>
                    <a:defRPr sz="1300" b="0" i="0" u="none" strike="noStrike" kern="1200" baseline="0">
                      <a:solidFill>
                        <a:sysClr val="windowText" lastClr="000000"/>
                      </a:solidFill>
                      <a:effectLst/>
                      <a:latin typeface="+mn-lt"/>
                      <a:ea typeface="+mn-ea"/>
                      <a:cs typeface="+mn-cs"/>
                    </a:defRPr>
                  </a:pPr>
                  <a:endParaRPr lang="en-US"/>
                </a:p>
              </c:txPr>
              <c:dLblPos val="inEnd"/>
              <c:showLegendKey val="0"/>
              <c:showVal val="1"/>
              <c:showCatName val="1"/>
              <c:showSerName val="0"/>
              <c:showPercent val="0"/>
              <c:showBubbleSize val="0"/>
              <c:extLst>
                <c:ext xmlns:c16="http://schemas.microsoft.com/office/drawing/2014/chart" uri="{C3380CC4-5D6E-409C-BE32-E72D297353CC}">
                  <c16:uniqueId val="{00000009-18D5-48AE-BE23-3E4C77CEC38B}"/>
                </c:ext>
              </c:extLst>
            </c:dLbl>
            <c:dLbl>
              <c:idx val="2"/>
              <c:spPr>
                <a:solidFill>
                  <a:schemeClr val="lt1">
                    <a:alpha val="90000"/>
                  </a:schemeClr>
                </a:solidFill>
                <a:ln w="12700" cap="flat" cmpd="sng" algn="ctr">
                  <a:solidFill>
                    <a:schemeClr val="accent3"/>
                  </a:solidFill>
                  <a:round/>
                </a:ln>
                <a:effectLst>
                  <a:outerShdw blurRad="50800" dist="38100" dir="2700000" algn="tl" rotWithShape="0">
                    <a:schemeClr val="accent3">
                      <a:lumMod val="75000"/>
                      <a:alpha val="40000"/>
                    </a:schemeClr>
                  </a:outerShdw>
                </a:effectLst>
              </c:spPr>
              <c:txPr>
                <a:bodyPr rot="0" spcFirstLastPara="1" vertOverflow="clip" horzOverflow="clip" vert="horz" wrap="square" lIns="38100" tIns="19050" rIns="38100" bIns="19050" anchor="ctr" anchorCtr="1">
                  <a:spAutoFit/>
                </a:bodyPr>
                <a:lstStyle/>
                <a:p>
                  <a:pPr>
                    <a:defRPr sz="1300" b="0" i="0" u="none" strike="noStrike" kern="1200" baseline="0">
                      <a:solidFill>
                        <a:sysClr val="windowText" lastClr="000000"/>
                      </a:solidFill>
                      <a:effectLst/>
                      <a:latin typeface="+mn-lt"/>
                      <a:ea typeface="+mn-ea"/>
                      <a:cs typeface="+mn-cs"/>
                    </a:defRPr>
                  </a:pPr>
                  <a:endParaRPr lang="en-US"/>
                </a:p>
              </c:txPr>
              <c:dLblPos val="inEnd"/>
              <c:showLegendKey val="0"/>
              <c:showVal val="1"/>
              <c:showCatName val="1"/>
              <c:showSerName val="0"/>
              <c:showPercent val="0"/>
              <c:showBubbleSize val="0"/>
              <c:extLst>
                <c:ext xmlns:c16="http://schemas.microsoft.com/office/drawing/2014/chart" uri="{C3380CC4-5D6E-409C-BE32-E72D297353CC}">
                  <c16:uniqueId val="{00000008-18D5-48AE-BE23-3E4C77CEC38B}"/>
                </c:ext>
              </c:extLst>
            </c:dLbl>
            <c:dLbl>
              <c:idx val="3"/>
              <c:spPr>
                <a:solidFill>
                  <a:schemeClr val="lt1">
                    <a:alpha val="90000"/>
                  </a:schemeClr>
                </a:solidFill>
                <a:ln w="12700" cap="flat" cmpd="sng" algn="ctr">
                  <a:solidFill>
                    <a:schemeClr val="accent4"/>
                  </a:solidFill>
                  <a:round/>
                </a:ln>
                <a:effectLst>
                  <a:outerShdw blurRad="50800" dist="38100" dir="2700000" algn="tl" rotWithShape="0">
                    <a:schemeClr val="accent4">
                      <a:lumMod val="75000"/>
                      <a:alpha val="40000"/>
                    </a:schemeClr>
                  </a:outerShdw>
                </a:effectLst>
              </c:spPr>
              <c:txPr>
                <a:bodyPr rot="0" spcFirstLastPara="1" vertOverflow="clip" horzOverflow="clip" vert="horz" wrap="square" lIns="38100" tIns="19050" rIns="38100" bIns="19050" anchor="ctr" anchorCtr="1">
                  <a:spAutoFit/>
                </a:bodyPr>
                <a:lstStyle/>
                <a:p>
                  <a:pPr>
                    <a:defRPr sz="1300" b="0" i="0" u="none" strike="noStrike" kern="1200" baseline="0">
                      <a:solidFill>
                        <a:sysClr val="windowText" lastClr="000000"/>
                      </a:solidFill>
                      <a:effectLst/>
                      <a:latin typeface="+mn-lt"/>
                      <a:ea typeface="+mn-ea"/>
                      <a:cs typeface="+mn-cs"/>
                    </a:defRPr>
                  </a:pPr>
                  <a:endParaRPr lang="en-US"/>
                </a:p>
              </c:txPr>
              <c:dLblPos val="inEnd"/>
              <c:showLegendKey val="0"/>
              <c:showVal val="1"/>
              <c:showCatName val="1"/>
              <c:showSerName val="0"/>
              <c:showPercent val="0"/>
              <c:showBubbleSize val="0"/>
              <c:extLst>
                <c:ext xmlns:c16="http://schemas.microsoft.com/office/drawing/2014/chart" uri="{C3380CC4-5D6E-409C-BE32-E72D297353CC}">
                  <c16:uniqueId val="{00000007-18D5-48AE-BE23-3E4C77CEC38B}"/>
                </c:ext>
              </c:extLst>
            </c:dLbl>
            <c:txPr>
              <a:bodyPr rot="0" spcFirstLastPara="1" vertOverflow="clip" horzOverflow="clip" vert="horz" wrap="square" lIns="38100" tIns="19050" rIns="38100" bIns="19050" anchor="ctr" anchorCtr="1">
                <a:spAutoFit/>
              </a:bodyPr>
              <a:lstStyle/>
              <a:p>
                <a:pPr>
                  <a:defRPr sz="1300" b="0" i="0" u="none" strike="noStrike" kern="1200" baseline="0">
                    <a:solidFill>
                      <a:sysClr val="windowText" lastClr="000000"/>
                    </a:solidFill>
                    <a:effectLst/>
                    <a:latin typeface="+mn-lt"/>
                    <a:ea typeface="+mn-ea"/>
                    <a:cs typeface="+mn-cs"/>
                  </a:defRPr>
                </a:pPr>
                <a:endParaRPr lang="en-US"/>
              </a:p>
            </c:txPr>
            <c:dLblPos val="inEnd"/>
            <c:showLegendKey val="0"/>
            <c:showVal val="1"/>
            <c:showCatName val="1"/>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Sheet1!$AL$39:$AO$39</c:f>
              <c:strCache>
                <c:ptCount val="4"/>
                <c:pt idx="0">
                  <c:v>Very Little</c:v>
                </c:pt>
                <c:pt idx="1">
                  <c:v>1-2 Years</c:v>
                </c:pt>
                <c:pt idx="2">
                  <c:v>3-5 Years</c:v>
                </c:pt>
                <c:pt idx="3">
                  <c:v>6+ Years</c:v>
                </c:pt>
              </c:strCache>
            </c:strRef>
          </c:cat>
          <c:val>
            <c:numRef>
              <c:f>Sheet1!$AL$40:$AO$40</c:f>
              <c:numCache>
                <c:formatCode>0.0%</c:formatCode>
                <c:ptCount val="4"/>
                <c:pt idx="0">
                  <c:v>0.47299999999999998</c:v>
                </c:pt>
                <c:pt idx="1">
                  <c:v>0.26300000000000001</c:v>
                </c:pt>
                <c:pt idx="2">
                  <c:v>0.192</c:v>
                </c:pt>
                <c:pt idx="3">
                  <c:v>8.0000000000000004E-4</c:v>
                </c:pt>
              </c:numCache>
            </c:numRef>
          </c:val>
          <c:extLst>
            <c:ext xmlns:c16="http://schemas.microsoft.com/office/drawing/2014/chart" uri="{C3380CC4-5D6E-409C-BE32-E72D297353CC}">
              <c16:uniqueId val="{00000000-18D5-48AE-BE23-3E4C77CEC38B}"/>
            </c:ext>
          </c:extLst>
        </c:ser>
        <c:dLbls>
          <c:dLblPos val="inEnd"/>
          <c:showLegendKey val="0"/>
          <c:showVal val="1"/>
          <c:showCatName val="0"/>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Survey #2 Preffered edge despill choice (by category)</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8977564360033333E-2"/>
          <c:y val="0.18258328623779227"/>
          <c:w val="0.89886557094225794"/>
          <c:h val="0.58636231881711109"/>
        </c:manualLayout>
      </c:layout>
      <c:barChart>
        <c:barDir val="col"/>
        <c:grouping val="stacked"/>
        <c:varyColors val="0"/>
        <c:ser>
          <c:idx val="0"/>
          <c:order val="0"/>
          <c:tx>
            <c:strRef>
              <c:f>Sheet1!$AC$25</c:f>
              <c:strCache>
                <c:ptCount val="1"/>
                <c:pt idx="0">
                  <c:v>Despill Edge Hack</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3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Sheet1!$AD$24:$AI$24</c:f>
              <c:strCache>
                <c:ptCount val="6"/>
                <c:pt idx="0">
                  <c:v>BLUE SCREEN</c:v>
                </c:pt>
                <c:pt idx="1">
                  <c:v>GREEN SCREEN</c:v>
                </c:pt>
                <c:pt idx="2">
                  <c:v>Analagous Colors</c:v>
                </c:pt>
                <c:pt idx="3">
                  <c:v>Complementary Color</c:v>
                </c:pt>
                <c:pt idx="4">
                  <c:v>Bal Screen Lighting</c:v>
                </c:pt>
                <c:pt idx="5">
                  <c:v>Imbal Screen Lighting</c:v>
                </c:pt>
              </c:strCache>
            </c:strRef>
          </c:cat>
          <c:val>
            <c:numRef>
              <c:f>Sheet1!$AD$25:$AI$25</c:f>
              <c:numCache>
                <c:formatCode>0%</c:formatCode>
                <c:ptCount val="6"/>
                <c:pt idx="0">
                  <c:v>0.24242424242424243</c:v>
                </c:pt>
                <c:pt idx="1">
                  <c:v>0.22911051212938005</c:v>
                </c:pt>
                <c:pt idx="2">
                  <c:v>0.22812499999999999</c:v>
                </c:pt>
                <c:pt idx="3">
                  <c:v>0.14196242171189979</c:v>
                </c:pt>
                <c:pt idx="4">
                  <c:v>0.24882629107981222</c:v>
                </c:pt>
                <c:pt idx="5">
                  <c:v>0.20754716981132076</c:v>
                </c:pt>
              </c:numCache>
            </c:numRef>
          </c:val>
          <c:extLst>
            <c:ext xmlns:c16="http://schemas.microsoft.com/office/drawing/2014/chart" uri="{C3380CC4-5D6E-409C-BE32-E72D297353CC}">
              <c16:uniqueId val="{00000000-F486-4749-ABEE-95657AAF7BEF}"/>
            </c:ext>
          </c:extLst>
        </c:ser>
        <c:ser>
          <c:idx val="1"/>
          <c:order val="1"/>
          <c:tx>
            <c:strRef>
              <c:f>Sheet1!$AC$26</c:f>
              <c:strCache>
                <c:ptCount val="1"/>
                <c:pt idx="0">
                  <c:v>Manual</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3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Sheet1!$AD$24:$AI$24</c:f>
              <c:strCache>
                <c:ptCount val="6"/>
                <c:pt idx="0">
                  <c:v>BLUE SCREEN</c:v>
                </c:pt>
                <c:pt idx="1">
                  <c:v>GREEN SCREEN</c:v>
                </c:pt>
                <c:pt idx="2">
                  <c:v>Analagous Colors</c:v>
                </c:pt>
                <c:pt idx="3">
                  <c:v>Complementary Color</c:v>
                </c:pt>
                <c:pt idx="4">
                  <c:v>Bal Screen Lighting</c:v>
                </c:pt>
                <c:pt idx="5">
                  <c:v>Imbal Screen Lighting</c:v>
                </c:pt>
              </c:strCache>
            </c:strRef>
          </c:cat>
          <c:val>
            <c:numRef>
              <c:f>Sheet1!$AD$26:$AI$26</c:f>
              <c:numCache>
                <c:formatCode>0%</c:formatCode>
                <c:ptCount val="6"/>
                <c:pt idx="0">
                  <c:v>0.51515151515151514</c:v>
                </c:pt>
                <c:pt idx="1">
                  <c:v>0.47978436657681939</c:v>
                </c:pt>
                <c:pt idx="2">
                  <c:v>0.453125</c:v>
                </c:pt>
                <c:pt idx="3">
                  <c:v>0.41544885177453028</c:v>
                </c:pt>
                <c:pt idx="4">
                  <c:v>0.42723004694835681</c:v>
                </c:pt>
                <c:pt idx="5">
                  <c:v>0.50471698113207553</c:v>
                </c:pt>
              </c:numCache>
            </c:numRef>
          </c:val>
          <c:extLst>
            <c:ext xmlns:c16="http://schemas.microsoft.com/office/drawing/2014/chart" uri="{C3380CC4-5D6E-409C-BE32-E72D297353CC}">
              <c16:uniqueId val="{00000001-F486-4749-ABEE-95657AAF7BEF}"/>
            </c:ext>
          </c:extLst>
        </c:ser>
        <c:ser>
          <c:idx val="2"/>
          <c:order val="2"/>
          <c:tx>
            <c:strRef>
              <c:f>Sheet1!$AC$27</c:f>
              <c:strCache>
                <c:ptCount val="1"/>
                <c:pt idx="0">
                  <c:v>No Difference</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3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Sheet1!$AD$24:$AI$24</c:f>
              <c:strCache>
                <c:ptCount val="6"/>
                <c:pt idx="0">
                  <c:v>BLUE SCREEN</c:v>
                </c:pt>
                <c:pt idx="1">
                  <c:v>GREEN SCREEN</c:v>
                </c:pt>
                <c:pt idx="2">
                  <c:v>Analagous Colors</c:v>
                </c:pt>
                <c:pt idx="3">
                  <c:v>Complementary Color</c:v>
                </c:pt>
                <c:pt idx="4">
                  <c:v>Bal Screen Lighting</c:v>
                </c:pt>
                <c:pt idx="5">
                  <c:v>Imbal Screen Lighting</c:v>
                </c:pt>
              </c:strCache>
            </c:strRef>
          </c:cat>
          <c:val>
            <c:numRef>
              <c:f>Sheet1!$AD$27:$AI$27</c:f>
              <c:numCache>
                <c:formatCode>0%</c:formatCode>
                <c:ptCount val="6"/>
                <c:pt idx="0">
                  <c:v>0.51515151515151514</c:v>
                </c:pt>
                <c:pt idx="1">
                  <c:v>0.47978436657681939</c:v>
                </c:pt>
                <c:pt idx="2">
                  <c:v>0.453125</c:v>
                </c:pt>
                <c:pt idx="3">
                  <c:v>0.41544885177453028</c:v>
                </c:pt>
                <c:pt idx="4">
                  <c:v>0.42723004694835681</c:v>
                </c:pt>
                <c:pt idx="5">
                  <c:v>0.50471698113207553</c:v>
                </c:pt>
              </c:numCache>
            </c:numRef>
          </c:val>
          <c:extLst>
            <c:ext xmlns:c16="http://schemas.microsoft.com/office/drawing/2014/chart" uri="{C3380CC4-5D6E-409C-BE32-E72D297353CC}">
              <c16:uniqueId val="{00000002-F486-4749-ABEE-95657AAF7BEF}"/>
            </c:ext>
          </c:extLst>
        </c:ser>
        <c:dLbls>
          <c:dLblPos val="ctr"/>
          <c:showLegendKey val="0"/>
          <c:showVal val="1"/>
          <c:showCatName val="0"/>
          <c:showSerName val="0"/>
          <c:showPercent val="0"/>
          <c:showBubbleSize val="0"/>
        </c:dLbls>
        <c:gapWidth val="79"/>
        <c:overlap val="100"/>
        <c:axId val="686831936"/>
        <c:axId val="686832416"/>
      </c:barChart>
      <c:catAx>
        <c:axId val="68683193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CATEGORIES</a:t>
                </a:r>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cap="all" spc="120" normalizeH="0" baseline="0">
                <a:solidFill>
                  <a:schemeClr val="tx1">
                    <a:lumMod val="65000"/>
                    <a:lumOff val="35000"/>
                  </a:schemeClr>
                </a:solidFill>
                <a:latin typeface="+mn-lt"/>
                <a:ea typeface="+mn-ea"/>
                <a:cs typeface="+mn-cs"/>
              </a:defRPr>
            </a:pPr>
            <a:endParaRPr lang="en-US"/>
          </a:p>
        </c:txPr>
        <c:crossAx val="686832416"/>
        <c:crosses val="autoZero"/>
        <c:auto val="1"/>
        <c:lblAlgn val="ctr"/>
        <c:lblOffset val="100"/>
        <c:noMultiLvlLbl val="0"/>
      </c:catAx>
      <c:valAx>
        <c:axId val="686832416"/>
        <c:scaling>
          <c:orientation val="minMax"/>
        </c:scaling>
        <c:delete val="1"/>
        <c:axPos val="l"/>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Percentage</a:t>
                </a:r>
                <a:r>
                  <a:rPr lang="en-US" baseline="0"/>
                  <a:t> of category</a:t>
                </a:r>
                <a:endParaRPr lang="en-US"/>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crossAx val="68683193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3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4">
  <a:schemeClr val="accent4"/>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95">
  <cs:axisTitle>
    <cs:lnRef idx="0"/>
    <cs:fillRef idx="0"/>
    <cs:effectRef idx="0"/>
    <cs:fontRef idx="minor">
      <a:schemeClr val="lt1"/>
    </cs:fontRef>
    <cs:defRPr sz="900" b="1" kern="1200"/>
  </cs:axisTitle>
  <cs:categoryAxis>
    <cs:lnRef idx="0">
      <cs:styleClr val="0"/>
    </cs:lnRef>
    <cs:fillRef idx="0"/>
    <cs:effectRef idx="0"/>
    <cs:fontRef idx="minor">
      <a:schemeClr val="lt1"/>
    </cs:fontRef>
    <cs:defRPr sz="9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lumMod val="20000"/>
          <a:lumOff val="80000"/>
        </a:schemeClr>
      </a:solidFill>
    </cs:spPr>
  </cs:dataPoint>
  <cs:dataPoint3D>
    <cs:lnRef idx="0"/>
    <cs:fillRef idx="0">
      <cs:styleClr val="auto"/>
    </cs:fillRef>
    <cs:effectRef idx="0"/>
    <cs:fontRef idx="minor">
      <a:schemeClr val="dk1"/>
    </cs:fontRef>
    <cs:spPr>
      <a:solidFill>
        <a:schemeClr val="phClr">
          <a:lumMod val="20000"/>
          <a:lumOff val="80000"/>
        </a:schemeClr>
      </a:solidFill>
      <a:sp3d/>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styleClr val="0"/>
    </cs:fillRef>
    <cs:effectRef idx="0"/>
    <cs:fontRef idx="minor">
      <a:schemeClr val="dk1"/>
    </cs:fontRef>
    <cs:spPr>
      <a:solidFill>
        <a:schemeClr val="phClr">
          <a:alpha val="30000"/>
        </a:schemeClr>
      </a:solidFill>
      <a:sp3d/>
    </cs:spPr>
  </cs:floor>
  <cs:gridlineMajor>
    <cs:lnRef idx="0">
      <cs:styleClr val="0"/>
    </cs:lnRef>
    <cs:fillRef idx="0"/>
    <cs:effectRef idx="0"/>
    <cs:fontRef idx="minor">
      <a:schemeClr val="dk1"/>
    </cs:fontRef>
    <cs:spPr>
      <a:ln w="9525" cap="flat" cmpd="sng" algn="ctr">
        <a:solidFill>
          <a:schemeClr val="lt1">
            <a:lumMod val="60000"/>
            <a:lumOff val="40000"/>
          </a:schemeClr>
        </a:solidFill>
        <a:round/>
      </a:ln>
    </cs:spPr>
  </cs:gridlineMajor>
  <cs:gridlineMinor>
    <cs:lnRef idx="0">
      <cs:styleClr val="0"/>
    </cs:lnRef>
    <cs:fillRef idx="0"/>
    <cs:effectRef idx="0"/>
    <cs:fontRef idx="minor">
      <a:schemeClr val="dk1"/>
    </cs:fontRef>
    <cs:spPr>
      <a:ln>
        <a:solidFill>
          <a:schemeClr val="lt1">
            <a:lumMod val="50000"/>
            <a:lumOff val="5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95">
  <cs:axisTitle>
    <cs:lnRef idx="0"/>
    <cs:fillRef idx="0"/>
    <cs:effectRef idx="0"/>
    <cs:fontRef idx="minor">
      <a:schemeClr val="lt1"/>
    </cs:fontRef>
    <cs:defRPr sz="900" b="1" kern="1200"/>
  </cs:axisTitle>
  <cs:categoryAxis>
    <cs:lnRef idx="0">
      <cs:styleClr val="0"/>
    </cs:lnRef>
    <cs:fillRef idx="0"/>
    <cs:effectRef idx="0"/>
    <cs:fontRef idx="minor">
      <a:schemeClr val="lt1"/>
    </cs:fontRef>
    <cs:defRPr sz="9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lumMod val="20000"/>
          <a:lumOff val="80000"/>
        </a:schemeClr>
      </a:solidFill>
    </cs:spPr>
  </cs:dataPoint>
  <cs:dataPoint3D>
    <cs:lnRef idx="0"/>
    <cs:fillRef idx="0">
      <cs:styleClr val="auto"/>
    </cs:fillRef>
    <cs:effectRef idx="0"/>
    <cs:fontRef idx="minor">
      <a:schemeClr val="dk1"/>
    </cs:fontRef>
    <cs:spPr>
      <a:solidFill>
        <a:schemeClr val="phClr">
          <a:lumMod val="20000"/>
          <a:lumOff val="80000"/>
        </a:schemeClr>
      </a:solidFill>
      <a:sp3d/>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styleClr val="0"/>
    </cs:fillRef>
    <cs:effectRef idx="0"/>
    <cs:fontRef idx="minor">
      <a:schemeClr val="dk1"/>
    </cs:fontRef>
    <cs:spPr>
      <a:solidFill>
        <a:schemeClr val="phClr">
          <a:alpha val="30000"/>
        </a:schemeClr>
      </a:solidFill>
      <a:sp3d/>
    </cs:spPr>
  </cs:floor>
  <cs:gridlineMajor>
    <cs:lnRef idx="0">
      <cs:styleClr val="0"/>
    </cs:lnRef>
    <cs:fillRef idx="0"/>
    <cs:effectRef idx="0"/>
    <cs:fontRef idx="minor">
      <a:schemeClr val="dk1"/>
    </cs:fontRef>
    <cs:spPr>
      <a:ln w="9525" cap="flat" cmpd="sng" algn="ctr">
        <a:solidFill>
          <a:schemeClr val="lt1">
            <a:lumMod val="60000"/>
            <a:lumOff val="40000"/>
          </a:schemeClr>
        </a:solidFill>
        <a:round/>
      </a:ln>
    </cs:spPr>
  </cs:gridlineMajor>
  <cs:gridlineMinor>
    <cs:lnRef idx="0">
      <cs:styleClr val="0"/>
    </cs:lnRef>
    <cs:fillRef idx="0"/>
    <cs:effectRef idx="0"/>
    <cs:fontRef idx="minor">
      <a:schemeClr val="dk1"/>
    </cs:fontRef>
    <cs:spPr>
      <a:ln>
        <a:solidFill>
          <a:schemeClr val="lt1">
            <a:lumMod val="50000"/>
            <a:lumOff val="5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10">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800" b="1"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3">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8100" tIns="19050" rIns="38100" bIns="19050" anchor="ctr" anchorCtr="1">
      <a:spAutoFit/>
    </cs:bodyPr>
  </cs:dataLabel>
  <cs:dataLabelCallout>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styleClr val="auto"/>
    </cs:lnRef>
    <cs:fillRef idx="0">
      <cs:styleClr val="auto"/>
    </cs:fillRef>
    <cs:effectRef idx="0">
      <cs:styleClr val="auto"/>
    </cs:effectRef>
    <cs:fontRef idx="minor">
      <a:schemeClr val="tx1"/>
    </cs:fontRef>
    <cs:spPr>
      <a:solidFill>
        <a:schemeClr val="phClr">
          <a:alpha val="90000"/>
        </a:schemeClr>
      </a:solidFill>
      <a:ln w="19050">
        <a:solidFill>
          <a:schemeClr val="phClr">
            <a:lumMod val="75000"/>
          </a:schemeClr>
        </a:solidFill>
      </a:ln>
      <a:effectLst>
        <a:innerShdw blurRad="114300">
          <a:schemeClr val="phClr">
            <a:lumMod val="75000"/>
          </a:schemeClr>
        </a:innerShdw>
      </a:effectLst>
      <a:scene3d>
        <a:camera prst="orthographicFront"/>
        <a:lightRig rig="threePt" dir="t"/>
      </a:scene3d>
      <a:sp3d contourW="19050" prstMaterial="flat">
        <a:contourClr>
          <a:schemeClr val="accent4">
            <a:lumMod val="75000"/>
          </a:schemeClr>
        </a:contourClr>
      </a:sp3d>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36</xdr:col>
      <xdr:colOff>10972</xdr:colOff>
      <xdr:row>23</xdr:row>
      <xdr:rowOff>51206</xdr:rowOff>
    </xdr:from>
    <xdr:to>
      <xdr:col>41</xdr:col>
      <xdr:colOff>482803</xdr:colOff>
      <xdr:row>32</xdr:row>
      <xdr:rowOff>160933</xdr:rowOff>
    </xdr:to>
    <xdr:graphicFrame macro="">
      <xdr:nvGraphicFramePr>
        <xdr:cNvPr id="3" name="Chart 2">
          <a:extLst>
            <a:ext uri="{FF2B5EF4-FFF2-40B4-BE49-F238E27FC236}">
              <a16:creationId xmlns:a16="http://schemas.microsoft.com/office/drawing/2014/main" id="{15DEA98F-9E75-3CEE-1181-732BC5213C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44</xdr:col>
      <xdr:colOff>332089</xdr:colOff>
      <xdr:row>42</xdr:row>
      <xdr:rowOff>29463</xdr:rowOff>
    </xdr:from>
    <xdr:to>
      <xdr:col>52</xdr:col>
      <xdr:colOff>272193</xdr:colOff>
      <xdr:row>50</xdr:row>
      <xdr:rowOff>927158</xdr:rowOff>
    </xdr:to>
    <xdr:graphicFrame macro="">
      <xdr:nvGraphicFramePr>
        <xdr:cNvPr id="4" name="Chart 3">
          <a:extLst>
            <a:ext uri="{FF2B5EF4-FFF2-40B4-BE49-F238E27FC236}">
              <a16:creationId xmlns:a16="http://schemas.microsoft.com/office/drawing/2014/main" id="{61CF0E29-4325-4846-BA41-D661054C60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44</xdr:col>
      <xdr:colOff>371712</xdr:colOff>
      <xdr:row>52</xdr:row>
      <xdr:rowOff>27000</xdr:rowOff>
    </xdr:from>
    <xdr:to>
      <xdr:col>53</xdr:col>
      <xdr:colOff>552894</xdr:colOff>
      <xdr:row>60</xdr:row>
      <xdr:rowOff>8505</xdr:rowOff>
    </xdr:to>
    <xdr:graphicFrame macro="">
      <xdr:nvGraphicFramePr>
        <xdr:cNvPr id="5" name="Chart 4">
          <a:extLst>
            <a:ext uri="{FF2B5EF4-FFF2-40B4-BE49-F238E27FC236}">
              <a16:creationId xmlns:a16="http://schemas.microsoft.com/office/drawing/2014/main" id="{9C908677-9310-2836-8730-1D09B5A68A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xdr:col>
      <xdr:colOff>186537</xdr:colOff>
      <xdr:row>0</xdr:row>
      <xdr:rowOff>99670</xdr:rowOff>
    </xdr:from>
    <xdr:to>
      <xdr:col>32</xdr:col>
      <xdr:colOff>2037283</xdr:colOff>
      <xdr:row>17</xdr:row>
      <xdr:rowOff>106986</xdr:rowOff>
    </xdr:to>
    <xdr:graphicFrame macro="">
      <xdr:nvGraphicFramePr>
        <xdr:cNvPr id="6" name="Chart 5">
          <a:extLst>
            <a:ext uri="{FF2B5EF4-FFF2-40B4-BE49-F238E27FC236}">
              <a16:creationId xmlns:a16="http://schemas.microsoft.com/office/drawing/2014/main" id="{C892AA30-D5CD-E495-510D-53C2D68CC4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58</xdr:col>
      <xdr:colOff>93834</xdr:colOff>
      <xdr:row>4</xdr:row>
      <xdr:rowOff>170119</xdr:rowOff>
    </xdr:from>
    <xdr:to>
      <xdr:col>65</xdr:col>
      <xdr:colOff>212651</xdr:colOff>
      <xdr:row>31</xdr:row>
      <xdr:rowOff>272193</xdr:rowOff>
    </xdr:to>
    <xdr:graphicFrame macro="">
      <xdr:nvGraphicFramePr>
        <xdr:cNvPr id="7" name="Chart 6">
          <a:extLst>
            <a:ext uri="{FF2B5EF4-FFF2-40B4-BE49-F238E27FC236}">
              <a16:creationId xmlns:a16="http://schemas.microsoft.com/office/drawing/2014/main" id="{8F0DBCEF-1109-C406-9E85-E88B375403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2150365</xdr:colOff>
      <xdr:row>0</xdr:row>
      <xdr:rowOff>115824</xdr:rowOff>
    </xdr:from>
    <xdr:to>
      <xdr:col>36</xdr:col>
      <xdr:colOff>1243280</xdr:colOff>
      <xdr:row>17</xdr:row>
      <xdr:rowOff>159714</xdr:rowOff>
    </xdr:to>
    <xdr:graphicFrame macro="">
      <xdr:nvGraphicFramePr>
        <xdr:cNvPr id="13" name="Chart 12">
          <a:extLst>
            <a:ext uri="{FF2B5EF4-FFF2-40B4-BE49-F238E27FC236}">
              <a16:creationId xmlns:a16="http://schemas.microsoft.com/office/drawing/2014/main" id="{394DE2D2-7ED1-D70D-402E-C710CA962A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54</xdr:col>
      <xdr:colOff>94450</xdr:colOff>
      <xdr:row>34</xdr:row>
      <xdr:rowOff>136095</xdr:rowOff>
    </xdr:from>
    <xdr:to>
      <xdr:col>61</xdr:col>
      <xdr:colOff>86831</xdr:colOff>
      <xdr:row>50</xdr:row>
      <xdr:rowOff>1116062</xdr:rowOff>
    </xdr:to>
    <xdr:graphicFrame macro="">
      <xdr:nvGraphicFramePr>
        <xdr:cNvPr id="18" name="Chart 17">
          <a:extLst>
            <a:ext uri="{FF2B5EF4-FFF2-40B4-BE49-F238E27FC236}">
              <a16:creationId xmlns:a16="http://schemas.microsoft.com/office/drawing/2014/main" id="{A7584C2B-B2B5-45BC-9629-887A1BD8D6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68</xdr:col>
      <xdr:colOff>47141</xdr:colOff>
      <xdr:row>34</xdr:row>
      <xdr:rowOff>155588</xdr:rowOff>
    </xdr:from>
    <xdr:to>
      <xdr:col>73</xdr:col>
      <xdr:colOff>603931</xdr:colOff>
      <xdr:row>50</xdr:row>
      <xdr:rowOff>1148315</xdr:rowOff>
    </xdr:to>
    <xdr:graphicFrame macro="">
      <xdr:nvGraphicFramePr>
        <xdr:cNvPr id="19" name="Chart 18">
          <a:extLst>
            <a:ext uri="{FF2B5EF4-FFF2-40B4-BE49-F238E27FC236}">
              <a16:creationId xmlns:a16="http://schemas.microsoft.com/office/drawing/2014/main" id="{0F6C098A-6491-4210-A82E-37E51F2605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61</xdr:col>
      <xdr:colOff>161615</xdr:colOff>
      <xdr:row>34</xdr:row>
      <xdr:rowOff>144602</xdr:rowOff>
    </xdr:from>
    <xdr:to>
      <xdr:col>67</xdr:col>
      <xdr:colOff>586918</xdr:colOff>
      <xdr:row>50</xdr:row>
      <xdr:rowOff>1122798</xdr:rowOff>
    </xdr:to>
    <xdr:graphicFrame macro="">
      <xdr:nvGraphicFramePr>
        <xdr:cNvPr id="20" name="Chart 19">
          <a:extLst>
            <a:ext uri="{FF2B5EF4-FFF2-40B4-BE49-F238E27FC236}">
              <a16:creationId xmlns:a16="http://schemas.microsoft.com/office/drawing/2014/main" id="{3F503103-0024-4187-B5E2-45D2CCAE45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236929</xdr:colOff>
      <xdr:row>61</xdr:row>
      <xdr:rowOff>15417</xdr:rowOff>
    </xdr:from>
    <xdr:to>
      <xdr:col>51</xdr:col>
      <xdr:colOff>175082</xdr:colOff>
      <xdr:row>66</xdr:row>
      <xdr:rowOff>1243301</xdr:rowOff>
    </xdr:to>
    <xdr:graphicFrame macro="">
      <xdr:nvGraphicFramePr>
        <xdr:cNvPr id="21" name="Chart 20">
          <a:extLst>
            <a:ext uri="{FF2B5EF4-FFF2-40B4-BE49-F238E27FC236}">
              <a16:creationId xmlns:a16="http://schemas.microsoft.com/office/drawing/2014/main" id="{DD3DEC0A-B333-1701-5DF4-2AF660F0A3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65</xdr:col>
      <xdr:colOff>244550</xdr:colOff>
      <xdr:row>4</xdr:row>
      <xdr:rowOff>170120</xdr:rowOff>
    </xdr:from>
    <xdr:to>
      <xdr:col>72</xdr:col>
      <xdr:colOff>229663</xdr:colOff>
      <xdr:row>31</xdr:row>
      <xdr:rowOff>255181</xdr:rowOff>
    </xdr:to>
    <xdr:graphicFrame macro="">
      <xdr:nvGraphicFramePr>
        <xdr:cNvPr id="22" name="Chart 21">
          <a:extLst>
            <a:ext uri="{FF2B5EF4-FFF2-40B4-BE49-F238E27FC236}">
              <a16:creationId xmlns:a16="http://schemas.microsoft.com/office/drawing/2014/main" id="{1C0F85F0-E627-7FAA-8047-ADDEC94672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tt Skonicki" refreshedDate="45733.44746585648" createdVersion="8" refreshedVersion="8" minRefreshableVersion="3" recordCount="120" xr:uid="{917533C9-3C59-4E09-B841-41DE4186539F}">
  <cacheSource type="worksheet">
    <worksheetSource ref="AH29:AH149" sheet="Sheet1"/>
  </cacheSource>
  <cacheFields count="1">
    <cacheField name="Years of Experience" numFmtId="0">
      <sharedItems count="5">
        <s v="Very Little"/>
        <s v="6+ years"/>
        <s v="3-5 years"/>
        <s v="1-2 years"/>
        <s v=""/>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0">
  <r>
    <x v="0"/>
  </r>
  <r>
    <x v="1"/>
  </r>
  <r>
    <x v="2"/>
  </r>
  <r>
    <x v="1"/>
  </r>
  <r>
    <x v="0"/>
  </r>
  <r>
    <x v="0"/>
  </r>
  <r>
    <x v="2"/>
  </r>
  <r>
    <x v="2"/>
  </r>
  <r>
    <x v="1"/>
  </r>
  <r>
    <x v="2"/>
  </r>
  <r>
    <x v="2"/>
  </r>
  <r>
    <x v="0"/>
  </r>
  <r>
    <x v="1"/>
  </r>
  <r>
    <x v="1"/>
  </r>
  <r>
    <x v="0"/>
  </r>
  <r>
    <x v="0"/>
  </r>
  <r>
    <x v="0"/>
  </r>
  <r>
    <x v="0"/>
  </r>
  <r>
    <x v="3"/>
  </r>
  <r>
    <x v="0"/>
  </r>
  <r>
    <x v="0"/>
  </r>
  <r>
    <x v="0"/>
  </r>
  <r>
    <x v="0"/>
  </r>
  <r>
    <x v="3"/>
  </r>
  <r>
    <x v="3"/>
  </r>
  <r>
    <x v="2"/>
  </r>
  <r>
    <x v="3"/>
  </r>
  <r>
    <x v="0"/>
  </r>
  <r>
    <x v="0"/>
  </r>
  <r>
    <x v="0"/>
  </r>
  <r>
    <x v="3"/>
  </r>
  <r>
    <x v="3"/>
  </r>
  <r>
    <x v="3"/>
  </r>
  <r>
    <x v="0"/>
  </r>
  <r>
    <x v="0"/>
  </r>
  <r>
    <x v="0"/>
  </r>
  <r>
    <x v="0"/>
  </r>
  <r>
    <x v="3"/>
  </r>
  <r>
    <x v="2"/>
  </r>
  <r>
    <x v="3"/>
  </r>
  <r>
    <x v="3"/>
  </r>
  <r>
    <x v="0"/>
  </r>
  <r>
    <x v="0"/>
  </r>
  <r>
    <x v="3"/>
  </r>
  <r>
    <x v="0"/>
  </r>
  <r>
    <x v="2"/>
  </r>
  <r>
    <x v="3"/>
  </r>
  <r>
    <x v="3"/>
  </r>
  <r>
    <x v="0"/>
  </r>
  <r>
    <x v="3"/>
  </r>
  <r>
    <x v="0"/>
  </r>
  <r>
    <x v="0"/>
  </r>
  <r>
    <x v="2"/>
  </r>
  <r>
    <x v="2"/>
  </r>
  <r>
    <x v="3"/>
  </r>
  <r>
    <x v="0"/>
  </r>
  <r>
    <x v="0"/>
  </r>
  <r>
    <x v="2"/>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521D1D8-8B58-4C80-9935-9390E39B926F}" name="PivotTable15" cacheId="133"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chartFormat="66">
  <location ref="AK34:AO36" firstHeaderRow="1" firstDataRow="2" firstDataCol="1"/>
  <pivotFields count="1">
    <pivotField axis="axisCol" dataField="1" showAll="0">
      <items count="6">
        <item h="1" x="4"/>
        <item x="0"/>
        <item x="3"/>
        <item x="2"/>
        <item x="1"/>
        <item t="default"/>
      </items>
    </pivotField>
  </pivotFields>
  <rowItems count="1">
    <i/>
  </rowItems>
  <colFields count="1">
    <field x="0"/>
  </colFields>
  <colItems count="4">
    <i>
      <x v="1"/>
    </i>
    <i>
      <x v="2"/>
    </i>
    <i>
      <x v="3"/>
    </i>
    <i>
      <x v="4"/>
    </i>
  </colItems>
  <dataFields count="1">
    <dataField name="Count of Years of Experience" fld="0" subtotal="count" baseField="0" baseItem="0"/>
  </dataFields>
  <chartFormats count="4">
    <chartFormat chart="52" format="0" series="1">
      <pivotArea type="data" outline="0" fieldPosition="0">
        <references count="2">
          <reference field="4294967294" count="1" selected="0">
            <x v="0"/>
          </reference>
          <reference field="0" count="1" selected="0">
            <x v="3"/>
          </reference>
        </references>
      </pivotArea>
    </chartFormat>
    <chartFormat chart="52" format="1" series="1">
      <pivotArea type="data" outline="0" fieldPosition="0">
        <references count="2">
          <reference field="4294967294" count="1" selected="0">
            <x v="0"/>
          </reference>
          <reference field="0" count="1" selected="0">
            <x v="4"/>
          </reference>
        </references>
      </pivotArea>
    </chartFormat>
    <chartFormat chart="52" format="2" series="1">
      <pivotArea type="data" outline="0" fieldPosition="0">
        <references count="2">
          <reference field="4294967294" count="1" selected="0">
            <x v="0"/>
          </reference>
          <reference field="0" count="1" selected="0">
            <x v="1"/>
          </reference>
        </references>
      </pivotArea>
    </chartFormat>
    <chartFormat chart="52" format="3" series="1">
      <pivotArea type="data" outline="0" fieldPosition="0">
        <references count="2">
          <reference field="4294967294" count="1" selected="0">
            <x v="0"/>
          </reference>
          <reference field="0"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E1821-4D07-4FA9-AE87-9FCBD9878CF4}">
  <dimension ref="B9:BW184"/>
  <sheetViews>
    <sheetView tabSelected="1" topLeftCell="AY32" zoomScale="86" zoomScaleNormal="86" workbookViewId="0">
      <selection activeCell="BJ33" sqref="BJ33"/>
    </sheetView>
  </sheetViews>
  <sheetFormatPr defaultRowHeight="14.4" x14ac:dyDescent="0.3"/>
  <cols>
    <col min="1" max="1" width="15.3984375" customWidth="1"/>
    <col min="2" max="2" width="14.59765625" customWidth="1"/>
    <col min="15" max="15" width="13.3984375" customWidth="1"/>
    <col min="28" max="28" width="10.3984375" customWidth="1"/>
    <col min="32" max="32" width="10.796875" customWidth="1"/>
    <col min="33" max="33" width="35.8984375" customWidth="1"/>
    <col min="34" max="34" width="15.8984375" customWidth="1"/>
    <col min="35" max="35" width="11.8984375" customWidth="1"/>
    <col min="36" max="36" width="11.19921875" customWidth="1"/>
    <col min="37" max="37" width="23.59765625" bestFit="1" customWidth="1"/>
    <col min="38" max="38" width="14.69921875" bestFit="1" customWidth="1"/>
    <col min="39" max="40" width="8" bestFit="1" customWidth="1"/>
    <col min="41" max="41" width="7.3984375" bestFit="1" customWidth="1"/>
    <col min="42" max="42" width="9.796875" bestFit="1" customWidth="1"/>
  </cols>
  <sheetData>
    <row r="9" spans="16:28" x14ac:dyDescent="0.3">
      <c r="Y9" s="24"/>
      <c r="Z9" s="24"/>
      <c r="AA9" s="24"/>
      <c r="AB9" s="24"/>
    </row>
    <row r="16" spans="16:28" x14ac:dyDescent="0.3">
      <c r="P16" s="1" t="s">
        <v>0</v>
      </c>
      <c r="Q16" s="1" t="s">
        <v>1</v>
      </c>
      <c r="R16" s="1" t="s">
        <v>2</v>
      </c>
      <c r="S16" s="1" t="s">
        <v>3</v>
      </c>
      <c r="T16" s="1" t="s">
        <v>4</v>
      </c>
      <c r="U16" s="1" t="s">
        <v>5</v>
      </c>
      <c r="V16" s="1" t="s">
        <v>6</v>
      </c>
      <c r="W16" s="1" t="s">
        <v>7</v>
      </c>
      <c r="X16" s="1" t="s">
        <v>8</v>
      </c>
      <c r="Y16" s="1" t="s">
        <v>9</v>
      </c>
      <c r="Z16" s="1" t="s">
        <v>10</v>
      </c>
      <c r="AA16" s="1" t="s">
        <v>11</v>
      </c>
    </row>
    <row r="17" spans="3:75" x14ac:dyDescent="0.3">
      <c r="O17" s="1" t="s">
        <v>25</v>
      </c>
      <c r="P17" s="11" t="s">
        <v>18</v>
      </c>
      <c r="Q17" s="12" t="s">
        <v>19</v>
      </c>
      <c r="R17" s="12" t="s">
        <v>19</v>
      </c>
      <c r="S17" s="11" t="s">
        <v>18</v>
      </c>
      <c r="T17" s="12" t="s">
        <v>19</v>
      </c>
      <c r="U17" s="12" t="s">
        <v>19</v>
      </c>
      <c r="V17" s="11" t="s">
        <v>18</v>
      </c>
      <c r="W17" s="11" t="s">
        <v>18</v>
      </c>
      <c r="X17" s="12" t="s">
        <v>19</v>
      </c>
      <c r="Y17" s="12" t="s">
        <v>19</v>
      </c>
      <c r="Z17" s="11" t="s">
        <v>18</v>
      </c>
      <c r="AA17" s="12" t="s">
        <v>19</v>
      </c>
    </row>
    <row r="18" spans="3:75" x14ac:dyDescent="0.3">
      <c r="O18" s="1" t="s">
        <v>24</v>
      </c>
      <c r="P18" s="13" t="s">
        <v>20</v>
      </c>
      <c r="Q18" s="13" t="s">
        <v>20</v>
      </c>
      <c r="R18" s="14" t="s">
        <v>21</v>
      </c>
      <c r="S18" s="14" t="s">
        <v>21</v>
      </c>
      <c r="T18" s="14" t="s">
        <v>21</v>
      </c>
      <c r="U18" s="13" t="s">
        <v>20</v>
      </c>
      <c r="V18" s="13" t="s">
        <v>20</v>
      </c>
      <c r="W18" s="13" t="s">
        <v>20</v>
      </c>
      <c r="X18" s="13" t="s">
        <v>20</v>
      </c>
      <c r="Y18" s="14" t="s">
        <v>21</v>
      </c>
      <c r="Z18" s="14" t="s">
        <v>21</v>
      </c>
      <c r="AA18" s="14" t="s">
        <v>21</v>
      </c>
    </row>
    <row r="19" spans="3:75" x14ac:dyDescent="0.3">
      <c r="O19" s="1" t="s">
        <v>26</v>
      </c>
      <c r="P19" t="s">
        <v>22</v>
      </c>
      <c r="Q19" s="15" t="s">
        <v>23</v>
      </c>
      <c r="R19" t="s">
        <v>22</v>
      </c>
      <c r="S19" s="15" t="s">
        <v>23</v>
      </c>
      <c r="T19" s="15" t="s">
        <v>23</v>
      </c>
      <c r="U19" s="15" t="s">
        <v>23</v>
      </c>
      <c r="V19" s="15" t="s">
        <v>23</v>
      </c>
      <c r="W19" t="s">
        <v>22</v>
      </c>
      <c r="X19" s="15" t="s">
        <v>23</v>
      </c>
      <c r="Y19" t="s">
        <v>22</v>
      </c>
      <c r="Z19" s="15" t="s">
        <v>23</v>
      </c>
      <c r="AA19" s="15" t="s">
        <v>23</v>
      </c>
    </row>
    <row r="20" spans="3:75" x14ac:dyDescent="0.3">
      <c r="P20" s="3" t="s">
        <v>12</v>
      </c>
      <c r="Q20" s="3" t="s">
        <v>12</v>
      </c>
      <c r="R20" s="3" t="s">
        <v>12</v>
      </c>
      <c r="S20" s="3" t="s">
        <v>12</v>
      </c>
      <c r="T20" s="3" t="s">
        <v>12</v>
      </c>
      <c r="U20" s="3" t="s">
        <v>12</v>
      </c>
      <c r="V20" s="3" t="s">
        <v>12</v>
      </c>
      <c r="W20" s="3" t="s">
        <v>12</v>
      </c>
      <c r="X20" s="3" t="s">
        <v>12</v>
      </c>
      <c r="Y20" s="3" t="s">
        <v>12</v>
      </c>
      <c r="Z20" s="3" t="s">
        <v>12</v>
      </c>
      <c r="AA20" s="3" t="s">
        <v>12</v>
      </c>
      <c r="AD20" s="5" t="s">
        <v>59</v>
      </c>
      <c r="AE20" s="6" t="s">
        <v>60</v>
      </c>
      <c r="AF20" s="8" t="s">
        <v>61</v>
      </c>
      <c r="AG20" s="9" t="s">
        <v>58</v>
      </c>
      <c r="AH20" s="16" t="s">
        <v>62</v>
      </c>
      <c r="AI20" s="10" t="s">
        <v>63</v>
      </c>
      <c r="AL20" s="7" t="s">
        <v>15</v>
      </c>
    </row>
    <row r="21" spans="3:75" x14ac:dyDescent="0.3">
      <c r="P21" cm="1">
        <f t="array" aca="1" ref="P21" ca="1">SUMPRODUCT(SUBTOTAL(103, OFFSET(P30:P10000, ROW(P30:P10000)-MIN(ROW(P30:P10000)), 0, 1)), --(P30:P10000=1))</f>
        <v>12</v>
      </c>
      <c r="Q21" cm="1">
        <f t="array" aca="1" ref="Q21" ca="1">SUMPRODUCT(SUBTOTAL(103, OFFSET(Q30:Q10000, ROW(Q30:Q10000)-MIN(ROW(Q30:Q10000)), 0, 1)), --(Q30:Q10000=1))</f>
        <v>15</v>
      </c>
      <c r="R21" cm="1">
        <f t="array" aca="1" ref="R21" ca="1">SUMPRODUCT(SUBTOTAL(103, OFFSET(R30:R10000, ROW(R30:R10000)-MIN(ROW(R30:R10000)), 0, 1)), --(R30:R10000=1))</f>
        <v>18</v>
      </c>
      <c r="S21" cm="1">
        <f t="array" aca="1" ref="S21" ca="1">SUMPRODUCT(SUBTOTAL(103, OFFSET(S30:S10000, ROW(S30:S10000)-MIN(ROW(S30:S10000)), 0, 1)), --(S30:S10000=1))</f>
        <v>14</v>
      </c>
      <c r="T21" cm="1">
        <f t="array" aca="1" ref="T21" ca="1">SUMPRODUCT(SUBTOTAL(103, OFFSET(T30:T10000, ROW(T30:T10000)-MIN(ROW(T30:T10000)), 0, 1)), --(T30:T10000=1))</f>
        <v>7</v>
      </c>
      <c r="U21" cm="1">
        <f t="array" aca="1" ref="U21" ca="1">SUMPRODUCT(SUBTOTAL(103, OFFSET(U30:U10000, ROW(U30:U10000)-MIN(ROW(U30:U10000)), 0, 1)), --(U30:U10000=1))</f>
        <v>13</v>
      </c>
      <c r="V21" cm="1">
        <f t="array" aca="1" ref="V21" ca="1">SUMPRODUCT(SUBTOTAL(103, OFFSET(V30:V10000, ROW(V30:V10000)-MIN(ROW(V30:V10000)), 0, 1)), --(V30:V10000=1))</f>
        <v>10</v>
      </c>
      <c r="W21" cm="1">
        <f t="array" aca="1" ref="W21" ca="1">SUMPRODUCT(SUBTOTAL(103, OFFSET(W30:W10000, ROW(W30:W10000)-MIN(ROW(W30:W10000)), 0, 1)), --(W30:W10000=1))</f>
        <v>12</v>
      </c>
      <c r="X21" cm="1">
        <f t="array" aca="1" ref="X21" ca="1">SUMPRODUCT(SUBTOTAL(103, OFFSET(X30:X10000, ROW(X30:X10000)-MIN(ROW(X30:X10000)), 0, 1)), --(X30:X10000=1))</f>
        <v>11</v>
      </c>
      <c r="Y21" cm="1">
        <f t="array" aca="1" ref="Y21" ca="1">SUMPRODUCT(SUBTOTAL(103, OFFSET(Y30:Y10000, ROW(Y30:Y10000)-MIN(ROW(Y30:Y10000)), 0, 1)), --(Y30:Y10000=1))</f>
        <v>11</v>
      </c>
      <c r="Z21" cm="1">
        <f t="array" aca="1" ref="Z21" ca="1">SUMPRODUCT(SUBTOTAL(103, OFFSET(Z30:Z10000, ROW(Z30:Z10000)-MIN(ROW(Z30:Z10000)), 0, 1)), --(Z30:Z10000=1))</f>
        <v>8</v>
      </c>
      <c r="AA21" cm="1">
        <f t="array" aca="1" ref="AA21" ca="1">SUMPRODUCT(SUBTOTAL(103, OFFSET(AA30:AA10000, ROW(AA30:AA10000)-MIN(ROW(AA30:AA10000)), 0, 1)), --(AA30:AA10000=1))</f>
        <v>10</v>
      </c>
      <c r="AC21" s="19" t="s">
        <v>64</v>
      </c>
      <c r="AD21">
        <f ca="1">SUM(P21,S21,V21,W21,Z21)</f>
        <v>56</v>
      </c>
      <c r="AE21">
        <f ca="1">SUM(Q21,R21,T21,U21,X21,Y21,AA21)</f>
        <v>85</v>
      </c>
      <c r="AF21">
        <f ca="1">SUM(P21,Q21,U21,V21,W21,X21)</f>
        <v>73</v>
      </c>
      <c r="AG21">
        <f ca="1">SUM(R21:T21,Y21:AA21)</f>
        <v>68</v>
      </c>
      <c r="AH21">
        <f ca="1">SUM(P21,R21,W21,Y21)</f>
        <v>53</v>
      </c>
      <c r="AI21">
        <f ca="1">SUM(Q21,S21:V21,X21,Z21,AA21)</f>
        <v>88</v>
      </c>
      <c r="AK21" s="19" t="s">
        <v>64</v>
      </c>
      <c r="AL21">
        <f ca="1">SUM(P21:AA21)</f>
        <v>141</v>
      </c>
      <c r="BW21" t="s">
        <v>123</v>
      </c>
    </row>
    <row r="22" spans="3:75" x14ac:dyDescent="0.3">
      <c r="P22" s="3" t="s">
        <v>13</v>
      </c>
      <c r="Q22" s="3" t="s">
        <v>13</v>
      </c>
      <c r="R22" s="3" t="s">
        <v>13</v>
      </c>
      <c r="S22" s="3" t="s">
        <v>13</v>
      </c>
      <c r="T22" s="3" t="s">
        <v>13</v>
      </c>
      <c r="U22" s="3" t="s">
        <v>13</v>
      </c>
      <c r="V22" s="3" t="s">
        <v>13</v>
      </c>
      <c r="W22" s="3" t="s">
        <v>13</v>
      </c>
      <c r="X22" s="3" t="s">
        <v>13</v>
      </c>
      <c r="Y22" s="3" t="s">
        <v>13</v>
      </c>
      <c r="Z22" s="3" t="s">
        <v>13</v>
      </c>
      <c r="AA22" s="3" t="s">
        <v>13</v>
      </c>
      <c r="AC22" s="8" t="s">
        <v>56</v>
      </c>
      <c r="AD22">
        <f ca="1">SUM(P21,S23,V23,W23,Z23)</f>
        <v>119</v>
      </c>
      <c r="AE22">
        <f ca="1">SUM(Q23,R23,T23,U23,X23,Y23,AA23)</f>
        <v>178</v>
      </c>
      <c r="AF22">
        <f ca="1">SUM(P23,Q23,U23,V23,W23,X23)</f>
        <v>145</v>
      </c>
      <c r="AG22">
        <f ca="1">SUM(R21:T23,Y23:AA23)</f>
        <v>199</v>
      </c>
      <c r="AH22">
        <f ca="1">SUM(P23,R23,W23,Y23)</f>
        <v>91</v>
      </c>
      <c r="AI22">
        <f ca="1">SUM(Q23,S23:V23,X23,Z23,AA23)</f>
        <v>214</v>
      </c>
      <c r="AK22" s="8" t="s">
        <v>56</v>
      </c>
      <c r="AL22">
        <f ca="1">SUM(P23:AA23)</f>
        <v>305</v>
      </c>
    </row>
    <row r="23" spans="3:75" x14ac:dyDescent="0.3">
      <c r="P23" cm="1">
        <f t="array" aca="1" ref="P23" ca="1">SUMPRODUCT(SUBTOTAL(103, OFFSET(P30:P10000, ROW(P30:P10000)-MIN(ROW(P30:P10000)), 0, 1)), --(P30:P10000=2))</f>
        <v>20</v>
      </c>
      <c r="Q23" cm="1">
        <f t="array" aca="1" ref="Q23" ca="1">SUMPRODUCT(SUBTOTAL(103, OFFSET(Q30:Q10000, ROW(Q30:Q10000)-MIN(ROW(Q30:Q10000)), 0, 1)), --(Q30:Q10000=2))</f>
        <v>21</v>
      </c>
      <c r="R23" cm="1">
        <f t="array" aca="1" ref="R23" ca="1">SUMPRODUCT(SUBTOTAL(103, OFFSET(R30:R10000, ROW(R30:R10000)-MIN(ROW(R30:R10000)), 0, 1)), --(R30:R10000=2))</f>
        <v>22</v>
      </c>
      <c r="S23" cm="1">
        <f t="array" aca="1" ref="S23" ca="1">SUMPRODUCT(SUBTOTAL(103, OFFSET(S30:S10000, ROW(S30:S10000)-MIN(ROW(S30:S10000)), 0, 1)), --(S30:S10000=2))</f>
        <v>27</v>
      </c>
      <c r="T23" cm="1">
        <f t="array" aca="1" ref="T23" ca="1">SUMPRODUCT(SUBTOTAL(103, OFFSET(T30:T10000, ROW(T30:T10000)-MIN(ROW(T30:T10000)), 0, 1)), --(T30:T10000=2))</f>
        <v>35</v>
      </c>
      <c r="U23" cm="1">
        <f t="array" aca="1" ref="U23" ca="1">SUMPRODUCT(SUBTOTAL(103, OFFSET(U30:U10000, ROW(U30:U10000)-MIN(ROW(U30:U10000)), 0, 1)), --(U30:U10000=2))</f>
        <v>23</v>
      </c>
      <c r="V23" cm="1">
        <f t="array" aca="1" ref="V23" ca="1">SUMPRODUCT(SUBTOTAL(103, OFFSET(V30:V10000, ROW(V30:V10000)-MIN(ROW(V30:V10000)), 0, 1)), --(V30:V10000=2))</f>
        <v>31</v>
      </c>
      <c r="W23" cm="1">
        <f t="array" aca="1" ref="W23" ca="1">SUMPRODUCT(SUBTOTAL(103, OFFSET(W30:W10000, ROW(W30:W10000)-MIN(ROW(W30:W10000)), 0, 1)), --(W30:W10000=2))</f>
        <v>21</v>
      </c>
      <c r="X23" cm="1">
        <f t="array" aca="1" ref="X23" ca="1">SUMPRODUCT(SUBTOTAL(103, OFFSET(X30:X10000, ROW(X30:X10000)-MIN(ROW(X30:X10000)), 0, 1)), --(X30:X10000=2))</f>
        <v>29</v>
      </c>
      <c r="Y23" cm="1">
        <f t="array" aca="1" ref="Y23" ca="1">SUMPRODUCT(SUBTOTAL(103, OFFSET(Y30:Y10000, ROW(Y30:Y10000)-MIN(ROW(Y30:Y10000)), 0, 1)), --(Y30:Y10000=2))</f>
        <v>28</v>
      </c>
      <c r="Z23" cm="1">
        <f t="array" aca="1" ref="Z23" ca="1">SUMPRODUCT(SUBTOTAL(103, OFFSET(Z30:Z10000, ROW(Z30:Z10000)-MIN(ROW(Z30:Z10000)), 0, 1)), --(Z30:Z10000=2))</f>
        <v>28</v>
      </c>
      <c r="AA23" cm="1">
        <f t="array" aca="1" ref="AA23" ca="1">SUMPRODUCT(SUBTOTAL(103, OFFSET(AA30:AA10000, ROW(AA30:AA10000)-MIN(ROW(AA30:AA10000)), 0, 1)), --(AA30:AA10000=2))</f>
        <v>20</v>
      </c>
      <c r="AC23" s="1" t="s">
        <v>57</v>
      </c>
      <c r="AD23">
        <f ca="1">AD21</f>
        <v>56</v>
      </c>
      <c r="AE23">
        <f ca="1">SUM(Q25,R25,T25,U25,X25,Y25,AA25)</f>
        <v>108</v>
      </c>
      <c r="AF23">
        <f ca="1">SUM(P25,Q25,U25,V25,W25,X25)</f>
        <v>102</v>
      </c>
      <c r="AG23">
        <f ca="1">SUM(R21:T25,Y25:AA25)</f>
        <v>212</v>
      </c>
      <c r="AH23">
        <f ca="1">SUM(P25,R25,W25,Y25)</f>
        <v>69</v>
      </c>
      <c r="AI23">
        <f ca="1">SUM(Q25,S25:V25,X25,Z25,AA25)</f>
        <v>122</v>
      </c>
      <c r="AK23" s="1" t="s">
        <v>57</v>
      </c>
      <c r="AL23">
        <f ca="1">SUM(P25:AA25)</f>
        <v>191</v>
      </c>
    </row>
    <row r="24" spans="3:75" x14ac:dyDescent="0.3">
      <c r="P24" s="3" t="s">
        <v>14</v>
      </c>
      <c r="Q24" s="3" t="s">
        <v>14</v>
      </c>
      <c r="R24" s="3" t="s">
        <v>14</v>
      </c>
      <c r="S24" s="3" t="s">
        <v>14</v>
      </c>
      <c r="T24" s="3" t="s">
        <v>14</v>
      </c>
      <c r="U24" s="3" t="s">
        <v>14</v>
      </c>
      <c r="V24" s="3" t="s">
        <v>14</v>
      </c>
      <c r="W24" s="3" t="s">
        <v>14</v>
      </c>
      <c r="X24" s="3" t="s">
        <v>14</v>
      </c>
      <c r="Y24" s="3" t="s">
        <v>14</v>
      </c>
      <c r="Z24" s="3" t="s">
        <v>14</v>
      </c>
      <c r="AA24" s="3" t="s">
        <v>14</v>
      </c>
      <c r="AD24" s="5" t="s">
        <v>59</v>
      </c>
      <c r="AE24" s="6" t="s">
        <v>60</v>
      </c>
      <c r="AF24" s="8" t="s">
        <v>61</v>
      </c>
      <c r="AG24" s="9" t="s">
        <v>58</v>
      </c>
      <c r="AH24" s="16" t="s">
        <v>62</v>
      </c>
      <c r="AI24" s="10" t="s">
        <v>63</v>
      </c>
    </row>
    <row r="25" spans="3:75" x14ac:dyDescent="0.3">
      <c r="P25" cm="1">
        <f t="array" aca="1" ref="P25" ca="1">SUMPRODUCT(SUBTOTAL(103, OFFSET(P30:P10000, ROW(P30:P10000)-MIN(ROW(P30:P10000)), 0, 1)), --(P30:P10000=3))</f>
        <v>22</v>
      </c>
      <c r="Q25" cm="1">
        <f t="array" aca="1" ref="Q25" ca="1">SUMPRODUCT(SUBTOTAL(103, OFFSET(Q30:Q10000, ROW(Q30:Q10000)-MIN(ROW(Q30:Q10000)), 0, 1)), --(Q30:Q10000=3))</f>
        <v>18</v>
      </c>
      <c r="R25" cm="1">
        <f t="array" aca="1" ref="R25" ca="1">SUMPRODUCT(SUBTOTAL(103, OFFSET(R30:R10000, ROW(R30:R10000)-MIN(ROW(R30:R10000)), 0, 1)), --(R30:R10000=3))</f>
        <v>14</v>
      </c>
      <c r="S25" cm="1">
        <f t="array" aca="1" ref="S25" ca="1">SUMPRODUCT(SUBTOTAL(103, OFFSET(S30:S10000, ROW(S30:S10000)-MIN(ROW(S30:S10000)), 0, 1)), --(S30:S10000=3))</f>
        <v>13</v>
      </c>
      <c r="T25" cm="1">
        <f t="array" aca="1" ref="T25" ca="1">SUMPRODUCT(SUBTOTAL(103, OFFSET(T30:T10000, ROW(T30:T10000)-MIN(ROW(T30:T10000)), 0, 1)), --(T30:T10000=3))</f>
        <v>11</v>
      </c>
      <c r="U25" cm="1">
        <f t="array" aca="1" ref="U25" ca="1">SUMPRODUCT(SUBTOTAL(103, OFFSET(U30:U10000, ROW(U30:U10000)-MIN(ROW(U30:U10000)), 0, 1)), --(U30:U10000=3))</f>
        <v>17</v>
      </c>
      <c r="V25" cm="1">
        <f t="array" aca="1" ref="V25" ca="1">SUMPRODUCT(SUBTOTAL(103, OFFSET(V30:V10000, ROW(V30:V10000)-MIN(ROW(V30:V10000)), 0, 1)), --(V30:V10000=3))</f>
        <v>12</v>
      </c>
      <c r="W25" cm="1">
        <f t="array" aca="1" ref="W25" ca="1">SUMPRODUCT(SUBTOTAL(103, OFFSET(W30:W10000, ROW(W30:W10000)-MIN(ROW(W30:W10000)), 0, 1)), --(W30:W10000=3))</f>
        <v>20</v>
      </c>
      <c r="X25" cm="1">
        <f t="array" aca="1" ref="X25" ca="1">SUMPRODUCT(SUBTOTAL(103, OFFSET(X30:X10000, ROW(X30:X10000)-MIN(ROW(X30:X10000)), 0, 1)), --(X30:X10000=3))</f>
        <v>13</v>
      </c>
      <c r="Y25" cm="1">
        <f t="array" aca="1" ref="Y25" ca="1">SUMPRODUCT(SUBTOTAL(103, OFFSET(Y30:Y10000, ROW(Y30:Y10000)-MIN(ROW(Y30:Y10000)), 0, 1)), --(Y30:Y10000=3))</f>
        <v>13</v>
      </c>
      <c r="Z25" cm="1">
        <f t="array" aca="1" ref="Z25" ca="1">SUMPRODUCT(SUBTOTAL(103, OFFSET(Z30:Z10000, ROW(Z30:Z10000)-MIN(ROW(Z30:Z10000)), 0, 1)), --(Z30:Z10000=3))</f>
        <v>16</v>
      </c>
      <c r="AA25" cm="1">
        <f t="array" aca="1" ref="AA25" ca="1">SUMPRODUCT(SUBTOTAL(103, OFFSET(AA30:AA10000, ROW(AA30:AA10000)-MIN(ROW(AA30:AA10000)), 0, 1)), --(AA30:AA10000=3))</f>
        <v>22</v>
      </c>
      <c r="AC25" s="19" t="s">
        <v>64</v>
      </c>
      <c r="AD25" s="27">
        <f ca="1">(AD21/AD28)</f>
        <v>0.24242424242424243</v>
      </c>
      <c r="AE25" s="27">
        <f t="shared" ref="AE25:AI25" ca="1" si="0">(AE21/AE28)</f>
        <v>0.22911051212938005</v>
      </c>
      <c r="AF25" s="27">
        <f t="shared" ca="1" si="0"/>
        <v>0.22812499999999999</v>
      </c>
      <c r="AG25" s="27">
        <f t="shared" ca="1" si="0"/>
        <v>0.14196242171189979</v>
      </c>
      <c r="AH25" s="27">
        <f t="shared" ca="1" si="0"/>
        <v>0.24882629107981222</v>
      </c>
      <c r="AI25" s="27">
        <f t="shared" ca="1" si="0"/>
        <v>0.20754716981132076</v>
      </c>
    </row>
    <row r="26" spans="3:75" x14ac:dyDescent="0.3">
      <c r="P26" s="4"/>
      <c r="Q26" s="4"/>
      <c r="R26" s="4"/>
      <c r="S26" s="4"/>
      <c r="T26" s="4"/>
      <c r="U26" s="4"/>
      <c r="V26" s="4"/>
      <c r="W26" s="4"/>
      <c r="X26" s="4"/>
      <c r="Y26" s="4"/>
      <c r="Z26" s="4"/>
      <c r="AA26" s="4"/>
      <c r="AC26" s="8" t="s">
        <v>56</v>
      </c>
      <c r="AD26" s="25">
        <f ca="1">(AD22/AD28)</f>
        <v>0.51515151515151514</v>
      </c>
      <c r="AE26" s="25">
        <f t="shared" ref="AE26:AI26" ca="1" si="1">(AE22/AE28)</f>
        <v>0.47978436657681939</v>
      </c>
      <c r="AF26" s="25">
        <f t="shared" ca="1" si="1"/>
        <v>0.453125</v>
      </c>
      <c r="AG26" s="25">
        <f t="shared" ca="1" si="1"/>
        <v>0.41544885177453028</v>
      </c>
      <c r="AH26" s="25">
        <f t="shared" ca="1" si="1"/>
        <v>0.42723004694835681</v>
      </c>
      <c r="AI26" s="25">
        <f t="shared" ca="1" si="1"/>
        <v>0.50471698113207553</v>
      </c>
    </row>
    <row r="27" spans="3:75" x14ac:dyDescent="0.3">
      <c r="O27" t="s">
        <v>28</v>
      </c>
      <c r="P27" s="4"/>
      <c r="Q27" s="4"/>
      <c r="R27" s="4"/>
      <c r="S27" s="4"/>
      <c r="T27" s="4"/>
      <c r="U27" s="4"/>
      <c r="V27" s="4"/>
      <c r="W27" s="4"/>
      <c r="X27" s="4"/>
      <c r="Y27" s="4"/>
      <c r="Z27" s="4"/>
      <c r="AA27" s="4"/>
      <c r="AC27" s="1" t="s">
        <v>57</v>
      </c>
      <c r="AD27" s="25">
        <f ca="1">(AD22/AD28)</f>
        <v>0.51515151515151514</v>
      </c>
      <c r="AE27" s="25">
        <f t="shared" ref="AE27:AI27" ca="1" si="2">(AE22/AE28)</f>
        <v>0.47978436657681939</v>
      </c>
      <c r="AF27" s="25">
        <f t="shared" ca="1" si="2"/>
        <v>0.453125</v>
      </c>
      <c r="AG27" s="25">
        <f t="shared" ca="1" si="2"/>
        <v>0.41544885177453028</v>
      </c>
      <c r="AH27" s="25">
        <f t="shared" ca="1" si="2"/>
        <v>0.42723004694835681</v>
      </c>
      <c r="AI27" s="25">
        <f t="shared" ca="1" si="2"/>
        <v>0.50471698113207553</v>
      </c>
    </row>
    <row r="28" spans="3:75" x14ac:dyDescent="0.3">
      <c r="O28" t="s">
        <v>29</v>
      </c>
      <c r="P28">
        <v>1</v>
      </c>
      <c r="Q28">
        <v>1</v>
      </c>
      <c r="R28">
        <v>2</v>
      </c>
      <c r="S28">
        <v>1</v>
      </c>
      <c r="T28">
        <v>1</v>
      </c>
      <c r="U28">
        <v>2</v>
      </c>
      <c r="V28">
        <v>1</v>
      </c>
      <c r="W28">
        <v>2</v>
      </c>
      <c r="X28">
        <v>2</v>
      </c>
      <c r="Y28">
        <v>1</v>
      </c>
      <c r="Z28">
        <v>2</v>
      </c>
      <c r="AA28">
        <v>2</v>
      </c>
      <c r="AC28" t="s">
        <v>91</v>
      </c>
      <c r="AD28">
        <f ca="1">SUM(AD21:AD23)</f>
        <v>231</v>
      </c>
      <c r="AE28">
        <f t="shared" ref="AE28:AI28" ca="1" si="3">SUM(AE21:AE23)</f>
        <v>371</v>
      </c>
      <c r="AF28">
        <f t="shared" ca="1" si="3"/>
        <v>320</v>
      </c>
      <c r="AG28">
        <f t="shared" ca="1" si="3"/>
        <v>479</v>
      </c>
      <c r="AH28">
        <f t="shared" ca="1" si="3"/>
        <v>213</v>
      </c>
      <c r="AI28">
        <f t="shared" ca="1" si="3"/>
        <v>424</v>
      </c>
    </row>
    <row r="29" spans="3:75" x14ac:dyDescent="0.3">
      <c r="C29" s="2" t="s">
        <v>0</v>
      </c>
      <c r="D29" s="2" t="s">
        <v>1</v>
      </c>
      <c r="E29" s="2" t="s">
        <v>2</v>
      </c>
      <c r="F29" s="2" t="s">
        <v>3</v>
      </c>
      <c r="G29" s="2" t="s">
        <v>4</v>
      </c>
      <c r="H29" s="2" t="s">
        <v>5</v>
      </c>
      <c r="I29" s="2" t="s">
        <v>6</v>
      </c>
      <c r="J29" s="2" t="s">
        <v>7</v>
      </c>
      <c r="K29" s="2" t="s">
        <v>8</v>
      </c>
      <c r="L29" s="2" t="s">
        <v>9</v>
      </c>
      <c r="M29" s="2" t="s">
        <v>10</v>
      </c>
      <c r="N29" s="2" t="s">
        <v>11</v>
      </c>
      <c r="P29" s="1" t="s">
        <v>0</v>
      </c>
      <c r="Q29" s="1" t="s">
        <v>1</v>
      </c>
      <c r="R29" s="1" t="s">
        <v>2</v>
      </c>
      <c r="S29" s="1" t="s">
        <v>3</v>
      </c>
      <c r="T29" s="1" t="s">
        <v>4</v>
      </c>
      <c r="U29" s="1" t="s">
        <v>5</v>
      </c>
      <c r="V29" s="1" t="s">
        <v>6</v>
      </c>
      <c r="W29" s="1" t="s">
        <v>7</v>
      </c>
      <c r="X29" s="1" t="s">
        <v>8</v>
      </c>
      <c r="Y29" s="1" t="s">
        <v>9</v>
      </c>
      <c r="Z29" s="1" t="s">
        <v>10</v>
      </c>
      <c r="AA29" s="1" t="s">
        <v>11</v>
      </c>
      <c r="AB29" s="6" t="s">
        <v>16</v>
      </c>
      <c r="AD29" s="6" t="s">
        <v>41</v>
      </c>
      <c r="AE29" s="6" t="s">
        <v>17</v>
      </c>
      <c r="AF29" s="17"/>
      <c r="AG29" s="1" t="s">
        <v>27</v>
      </c>
      <c r="AH29" s="19" t="s">
        <v>40</v>
      </c>
      <c r="AI29" s="19" t="s">
        <v>42</v>
      </c>
      <c r="AJ29" s="19" t="s">
        <v>43</v>
      </c>
    </row>
    <row r="30" spans="3:75" ht="49" customHeight="1" x14ac:dyDescent="0.3">
      <c r="C30">
        <v>3</v>
      </c>
      <c r="D30">
        <v>3</v>
      </c>
      <c r="E30">
        <v>3</v>
      </c>
      <c r="F30">
        <v>3</v>
      </c>
      <c r="G30">
        <v>3</v>
      </c>
      <c r="H30">
        <v>3</v>
      </c>
      <c r="I30">
        <v>3</v>
      </c>
      <c r="J30">
        <v>3</v>
      </c>
      <c r="K30">
        <v>3</v>
      </c>
      <c r="L30">
        <v>3</v>
      </c>
      <c r="M30">
        <v>3</v>
      </c>
      <c r="N30">
        <v>3</v>
      </c>
      <c r="P30">
        <f>IF(C30="", "", IF(C30=P$28, 1, IF(C30=3, 3, 2)))</f>
        <v>3</v>
      </c>
      <c r="Q30">
        <f>IF(D30="", "", IF(D30=Q$28, 1, IF(D30=3, 3, 2)))</f>
        <v>3</v>
      </c>
      <c r="R30">
        <f>IF(E30="", "", IF(E30=R$28, 1, IF(E30=3, 3, 2)))</f>
        <v>3</v>
      </c>
      <c r="S30">
        <f>IF(F30="", "", IF(F30=S$28, 1, IF(F30=3, 3, 2)))</f>
        <v>3</v>
      </c>
      <c r="T30">
        <f>IF(G30="", "", IF(G30=T$28, 1, IF(G30=3, 3, 2)))</f>
        <v>3</v>
      </c>
      <c r="U30">
        <f>IF(H30="", "", IF(H30=U$28, 1, IF(H30=3, 3, 2)))</f>
        <v>3</v>
      </c>
      <c r="V30">
        <f>IF(I30="", "", IF(I30=V$28, 1, IF(I30=3, 3, 2)))</f>
        <v>3</v>
      </c>
      <c r="W30">
        <f>IF(J30="", "", IF(J30=W$28, 1, IF(J30=3, 3, 2)))</f>
        <v>3</v>
      </c>
      <c r="X30">
        <f>IF(K30="", "", IF(K30=X$28, 1, IF(K30=3, 3, 2)))</f>
        <v>3</v>
      </c>
      <c r="Y30">
        <f>IF(L30="", "", IF(L30=Y$28, 1, IF(L30=3, 3, 2)))</f>
        <v>3</v>
      </c>
      <c r="Z30">
        <f>IF(M30="", "", IF(M30=Z$28, 1, IF(M30=3, 3, 2)))</f>
        <v>3</v>
      </c>
      <c r="AA30">
        <f>IF(N30="", "", IF(N30=AA$28, 1, IF(N30=3, 3, 2)))</f>
        <v>3</v>
      </c>
      <c r="AB30">
        <v>4</v>
      </c>
      <c r="AD30">
        <v>4</v>
      </c>
      <c r="AE30">
        <v>3</v>
      </c>
      <c r="AG30" s="18" t="s">
        <v>101</v>
      </c>
      <c r="AH30" t="str">
        <f>IF(AB30="", "", IF(AB30=1, "6+ years", IF(AB30=2, "3-5 years", IF(AB30=3, "1-2 years", IF(AB30=4, "Very Little", "")))))</f>
        <v>Very Little</v>
      </c>
      <c r="AI30" t="str">
        <f>IF(AD30=1, "Strongly Disagree", IF(AD30=2, "Disagree", IF(AD30=3, "Unsure", IF(AD30=4, "Agree", IF(AD30=5, "Strongly Agree", "")))))</f>
        <v>Agree</v>
      </c>
      <c r="AJ30" t="str">
        <f>IF(AE30=1, "Strongly Disagree", IF(AE30=2, "Disagree", IF(AE30=3, "Unsure", IF(AE30=4, "Agree", IF(AE30=5, "Strongly Agree", "")))))</f>
        <v>Unsure</v>
      </c>
    </row>
    <row r="31" spans="3:75" ht="69.7" customHeight="1" x14ac:dyDescent="0.3">
      <c r="C31">
        <v>3</v>
      </c>
      <c r="D31">
        <v>3</v>
      </c>
      <c r="E31">
        <v>2</v>
      </c>
      <c r="F31">
        <v>2</v>
      </c>
      <c r="G31">
        <v>2</v>
      </c>
      <c r="H31">
        <v>1</v>
      </c>
      <c r="I31">
        <v>2</v>
      </c>
      <c r="J31">
        <v>2</v>
      </c>
      <c r="K31">
        <v>1</v>
      </c>
      <c r="L31">
        <v>2</v>
      </c>
      <c r="M31">
        <v>2</v>
      </c>
      <c r="N31">
        <v>1</v>
      </c>
      <c r="P31">
        <f>IF(C31="", "", IF(C31=P$28, 1, IF(C31=3, 3, 2)))</f>
        <v>3</v>
      </c>
      <c r="Q31">
        <f>IF(D31="", "", IF(D31=Q$28, 1, IF(D31=3, 3, 2)))</f>
        <v>3</v>
      </c>
      <c r="R31">
        <f>IF(E31="", "", IF(E31=R$28, 1, IF(E31=3, 3, 2)))</f>
        <v>1</v>
      </c>
      <c r="S31">
        <f>IF(F31="", "", IF(F31=S$28, 1, IF(F31=3, 3, 2)))</f>
        <v>2</v>
      </c>
      <c r="T31">
        <f>IF(G31="", "", IF(G31=T$28, 1, IF(G31=3, 3, 2)))</f>
        <v>2</v>
      </c>
      <c r="U31">
        <f>IF(H31="", "", IF(H31=U$28, 1, IF(H31=3, 3, 2)))</f>
        <v>2</v>
      </c>
      <c r="V31">
        <f>IF(I31="", "", IF(I31=V$28, 1, IF(I31=3, 3, 2)))</f>
        <v>2</v>
      </c>
      <c r="W31">
        <f>IF(J31="", "", IF(J31=W$28, 1, IF(J31=3, 3, 2)))</f>
        <v>1</v>
      </c>
      <c r="X31">
        <f>IF(K31="", "", IF(K31=X$28, 1, IF(K31=3, 3, 2)))</f>
        <v>2</v>
      </c>
      <c r="Y31">
        <f>IF(L31="", "", IF(L31=Y$28, 1, IF(L31=3, 3, 2)))</f>
        <v>2</v>
      </c>
      <c r="Z31">
        <f>IF(M31="", "", IF(M31=Z$28, 1, IF(M31=3, 3, 2)))</f>
        <v>1</v>
      </c>
      <c r="AA31">
        <f>IF(N31="", "", IF(N31=AA$28, 1, IF(N31=3, 3, 2)))</f>
        <v>2</v>
      </c>
      <c r="AB31">
        <v>1</v>
      </c>
      <c r="AD31">
        <v>1</v>
      </c>
      <c r="AE31">
        <v>4</v>
      </c>
      <c r="AG31" s="18" t="s">
        <v>31</v>
      </c>
      <c r="AH31" t="str">
        <f>IF(AB31="", "", IF(AB31=1, "6+ years", IF(AB31=2, "3-5 years", IF(AB31=3, "1-2 years", IF(AB31=4, "Very Little", "")))))</f>
        <v>6+ years</v>
      </c>
      <c r="AI31" t="str">
        <f t="shared" ref="AI31:AI94" si="4">IF(AD31=1, "Strongly Disagree", IF(AD31=2, "Disagree", IF(AD31=3, "Unsure", IF(AD31=4, "Agree", IF(AD31=5, "Strongly Agree", "")))))</f>
        <v>Strongly Disagree</v>
      </c>
      <c r="AJ31" t="str">
        <f t="shared" ref="AJ31:AJ94" si="5">IF(AE31=1, "Strongly Disagree", IF(AE31=2, "Disagree", IF(AE31=3, "Unsure", IF(AE31=4, "Agree", IF(AE31=5, "Strongly Agree", "")))))</f>
        <v>Agree</v>
      </c>
      <c r="AQ31" t="s">
        <v>121</v>
      </c>
      <c r="BI31" t="s">
        <v>122</v>
      </c>
    </row>
    <row r="32" spans="3:75" ht="55.3" customHeight="1" x14ac:dyDescent="0.3">
      <c r="C32">
        <v>1</v>
      </c>
      <c r="D32">
        <v>1</v>
      </c>
      <c r="E32">
        <v>3</v>
      </c>
      <c r="F32">
        <v>2</v>
      </c>
      <c r="G32">
        <v>2</v>
      </c>
      <c r="H32">
        <v>3</v>
      </c>
      <c r="I32">
        <v>3</v>
      </c>
      <c r="J32">
        <v>3</v>
      </c>
      <c r="K32">
        <v>3</v>
      </c>
      <c r="L32">
        <v>1</v>
      </c>
      <c r="M32">
        <v>1</v>
      </c>
      <c r="N32">
        <v>3</v>
      </c>
      <c r="P32">
        <f>IF(C32="", "", IF(C32=P$28, 1, IF(C32=3, 3, 2)))</f>
        <v>1</v>
      </c>
      <c r="Q32">
        <f>IF(D32="", "", IF(D32=Q$28, 1, IF(D32=3, 3, 2)))</f>
        <v>1</v>
      </c>
      <c r="R32">
        <f>IF(E32="", "", IF(E32=R$28, 1, IF(E32=3, 3, 2)))</f>
        <v>3</v>
      </c>
      <c r="S32">
        <f>IF(F32="", "", IF(F32=S$28, 1, IF(F32=3, 3, 2)))</f>
        <v>2</v>
      </c>
      <c r="T32">
        <f>IF(G32="", "", IF(G32=T$28, 1, IF(G32=3, 3, 2)))</f>
        <v>2</v>
      </c>
      <c r="U32">
        <f>IF(H32="", "", IF(H32=U$28, 1, IF(H32=3, 3, 2)))</f>
        <v>3</v>
      </c>
      <c r="V32">
        <f>IF(I32="", "", IF(I32=V$28, 1, IF(I32=3, 3, 2)))</f>
        <v>3</v>
      </c>
      <c r="W32">
        <f>IF(J32="", "", IF(J32=W$28, 1, IF(J32=3, 3, 2)))</f>
        <v>3</v>
      </c>
      <c r="X32">
        <f>IF(K32="", "", IF(K32=X$28, 1, IF(K32=3, 3, 2)))</f>
        <v>3</v>
      </c>
      <c r="Y32">
        <f>IF(L32="", "", IF(L32=Y$28, 1, IF(L32=3, 3, 2)))</f>
        <v>1</v>
      </c>
      <c r="Z32">
        <f>IF(M32="", "", IF(M32=Z$28, 1, IF(M32=3, 3, 2)))</f>
        <v>2</v>
      </c>
      <c r="AA32">
        <f>IF(N32="", "", IF(N32=AA$28, 1, IF(N32=3, 3, 2)))</f>
        <v>3</v>
      </c>
      <c r="AB32">
        <v>2</v>
      </c>
      <c r="AD32">
        <v>2</v>
      </c>
      <c r="AE32">
        <v>4</v>
      </c>
      <c r="AG32" s="18" t="s">
        <v>32</v>
      </c>
      <c r="AH32" t="str">
        <f t="shared" ref="AH31:AH94" si="6">IF(AB32="", "", IF(AB32=1, "6+ years", IF(AB32=2, "3-5 years", IF(AB32=3, "1-2 years", IF(AB32=4, "Very Little", "")))))</f>
        <v>3-5 years</v>
      </c>
      <c r="AI32" t="str">
        <f t="shared" si="4"/>
        <v>Disagree</v>
      </c>
      <c r="AJ32" t="str">
        <f t="shared" si="5"/>
        <v>Agree</v>
      </c>
    </row>
    <row r="33" spans="2:74" ht="43.2" x14ac:dyDescent="0.3">
      <c r="C33">
        <v>3</v>
      </c>
      <c r="D33">
        <v>3</v>
      </c>
      <c r="E33">
        <v>1</v>
      </c>
      <c r="F33">
        <v>2</v>
      </c>
      <c r="G33">
        <v>2</v>
      </c>
      <c r="H33">
        <v>1</v>
      </c>
      <c r="I33">
        <v>2</v>
      </c>
      <c r="J33">
        <v>1</v>
      </c>
      <c r="K33">
        <v>1</v>
      </c>
      <c r="L33">
        <v>2</v>
      </c>
      <c r="M33">
        <v>1</v>
      </c>
      <c r="N33">
        <v>1</v>
      </c>
      <c r="P33">
        <f>IF(C33="", "", IF(C33=P$28, 1, IF(C33=3, 3, 2)))</f>
        <v>3</v>
      </c>
      <c r="Q33">
        <f>IF(D33="", "", IF(D33=Q$28, 1, IF(D33=3, 3, 2)))</f>
        <v>3</v>
      </c>
      <c r="R33">
        <f>IF(E33="", "", IF(E33=R$28, 1, IF(E33=3, 3, 2)))</f>
        <v>2</v>
      </c>
      <c r="S33">
        <f>IF(F33="", "", IF(F33=S$28, 1, IF(F33=3, 3, 2)))</f>
        <v>2</v>
      </c>
      <c r="T33">
        <f>IF(G33="", "", IF(G33=T$28, 1, IF(G33=3, 3, 2)))</f>
        <v>2</v>
      </c>
      <c r="U33">
        <f>IF(H33="", "", IF(H33=U$28, 1, IF(H33=3, 3, 2)))</f>
        <v>2</v>
      </c>
      <c r="V33">
        <f>IF(I33="", "", IF(I33=V$28, 1, IF(I33=3, 3, 2)))</f>
        <v>2</v>
      </c>
      <c r="W33">
        <f>IF(J33="", "", IF(J33=W$28, 1, IF(J33=3, 3, 2)))</f>
        <v>2</v>
      </c>
      <c r="X33">
        <f>IF(K33="", "", IF(K33=X$28, 1, IF(K33=3, 3, 2)))</f>
        <v>2</v>
      </c>
      <c r="Y33">
        <f>IF(L33="", "", IF(L33=Y$28, 1, IF(L33=3, 3, 2)))</f>
        <v>2</v>
      </c>
      <c r="Z33">
        <f>IF(M33="", "", IF(M33=Z$28, 1, IF(M33=3, 3, 2)))</f>
        <v>2</v>
      </c>
      <c r="AA33">
        <f>IF(N33="", "", IF(N33=AA$28, 1, IF(N33=3, 3, 2)))</f>
        <v>2</v>
      </c>
      <c r="AB33">
        <v>1</v>
      </c>
      <c r="AD33">
        <v>1</v>
      </c>
      <c r="AE33">
        <v>5</v>
      </c>
      <c r="AG33" s="18" t="s">
        <v>33</v>
      </c>
      <c r="AH33" t="str">
        <f t="shared" si="6"/>
        <v>6+ years</v>
      </c>
      <c r="AI33" t="str">
        <f t="shared" si="4"/>
        <v>Strongly Disagree</v>
      </c>
      <c r="AJ33" t="str">
        <f t="shared" si="5"/>
        <v>Strongly Agree</v>
      </c>
      <c r="BV33" t="s">
        <v>124</v>
      </c>
    </row>
    <row r="34" spans="2:74" x14ac:dyDescent="0.3">
      <c r="C34">
        <v>3</v>
      </c>
      <c r="D34">
        <v>3</v>
      </c>
      <c r="E34">
        <v>3</v>
      </c>
      <c r="F34">
        <v>3</v>
      </c>
      <c r="G34" s="18" t="s">
        <v>30</v>
      </c>
      <c r="H34" s="18" t="s">
        <v>30</v>
      </c>
      <c r="I34" s="18" t="s">
        <v>30</v>
      </c>
      <c r="J34" s="18" t="s">
        <v>30</v>
      </c>
      <c r="K34" s="18" t="s">
        <v>30</v>
      </c>
      <c r="L34" s="18" t="s">
        <v>30</v>
      </c>
      <c r="M34" s="18" t="s">
        <v>30</v>
      </c>
      <c r="N34" s="18" t="s">
        <v>30</v>
      </c>
      <c r="P34">
        <f>IF(C34="", "", IF(C34=P$28, 1, IF(C34=3, 3, 2)))</f>
        <v>3</v>
      </c>
      <c r="Q34">
        <f>IF(D34="", "", IF(D34=Q$28, 1, IF(D34=3, 3, 2)))</f>
        <v>3</v>
      </c>
      <c r="R34">
        <f>IF(E34="", "", IF(E34=R$28, 1, IF(E34=3, 3, 2)))</f>
        <v>3</v>
      </c>
      <c r="S34">
        <f>IF(F34="", "", IF(F34=S$28, 1, IF(F34=3, 3, 2)))</f>
        <v>3</v>
      </c>
      <c r="T34" t="str">
        <f>IF(G34="", "", IF(G34=T$28, 1, IF(G34=3, 3, 2)))</f>
        <v/>
      </c>
      <c r="U34" t="str">
        <f>IF(H34="", "", IF(H34=U$28, 1, IF(H34=3, 3, 2)))</f>
        <v/>
      </c>
      <c r="V34" t="str">
        <f>IF(I34="", "", IF(I34=V$28, 1, IF(I34=3, 3, 2)))</f>
        <v/>
      </c>
      <c r="W34" t="str">
        <f>IF(J34="", "", IF(J34=W$28, 1, IF(J34=3, 3, 2)))</f>
        <v/>
      </c>
      <c r="X34" t="str">
        <f>IF(K34="", "", IF(K34=X$28, 1, IF(K34=3, 3, 2)))</f>
        <v/>
      </c>
      <c r="Y34" t="str">
        <f>IF(L34="", "", IF(L34=Y$28, 1, IF(L34=3, 3, 2)))</f>
        <v/>
      </c>
      <c r="Z34" t="str">
        <f>IF(M34="", "", IF(M34=Z$28, 1, IF(M34=3, 3, 2)))</f>
        <v/>
      </c>
      <c r="AA34" t="str">
        <f>IF(N34="", "", IF(N34=AA$28, 1, IF(N34=3, 3, 2)))</f>
        <v/>
      </c>
      <c r="AB34">
        <v>4</v>
      </c>
      <c r="AD34">
        <v>4</v>
      </c>
      <c r="AE34">
        <v>3</v>
      </c>
      <c r="AG34" s="18" t="s">
        <v>102</v>
      </c>
      <c r="AH34" t="str">
        <f t="shared" si="6"/>
        <v>Very Little</v>
      </c>
      <c r="AI34" t="str">
        <f t="shared" si="4"/>
        <v>Agree</v>
      </c>
      <c r="AJ34" t="str">
        <f t="shared" si="5"/>
        <v>Unsure</v>
      </c>
      <c r="AL34" s="20" t="s">
        <v>51</v>
      </c>
    </row>
    <row r="35" spans="2:74" ht="32.85" customHeight="1" x14ac:dyDescent="0.3">
      <c r="C35" s="18" t="s">
        <v>30</v>
      </c>
      <c r="D35" s="18" t="s">
        <v>30</v>
      </c>
      <c r="E35" s="18" t="s">
        <v>30</v>
      </c>
      <c r="F35" s="18" t="s">
        <v>30</v>
      </c>
      <c r="G35" s="18" t="s">
        <v>30</v>
      </c>
      <c r="H35" s="18" t="s">
        <v>30</v>
      </c>
      <c r="I35" s="18" t="s">
        <v>30</v>
      </c>
      <c r="J35" s="18" t="s">
        <v>30</v>
      </c>
      <c r="K35" s="18" t="s">
        <v>30</v>
      </c>
      <c r="L35" s="18" t="s">
        <v>30</v>
      </c>
      <c r="M35" s="18" t="s">
        <v>30</v>
      </c>
      <c r="N35" s="18" t="s">
        <v>30</v>
      </c>
      <c r="P35" t="str">
        <f>IF(C35="", "", IF(C35=P$28, 1, IF(C35=3, 3, 2)))</f>
        <v/>
      </c>
      <c r="Q35" t="str">
        <f>IF(D35="", "", IF(D35=Q$28, 1, IF(D35=3, 3, 2)))</f>
        <v/>
      </c>
      <c r="R35" t="str">
        <f>IF(E35="", "", IF(E35=R$28, 1, IF(E35=3, 3, 2)))</f>
        <v/>
      </c>
      <c r="S35" t="str">
        <f>IF(F35="", "", IF(F35=S$28, 1, IF(F35=3, 3, 2)))</f>
        <v/>
      </c>
      <c r="T35" t="str">
        <f>IF(G35="", "", IF(G35=T$28, 1, IF(G35=3, 3, 2)))</f>
        <v/>
      </c>
      <c r="U35" t="str">
        <f>IF(H35="", "", IF(H35=U$28, 1, IF(H35=3, 3, 2)))</f>
        <v/>
      </c>
      <c r="V35" t="str">
        <f>IF(I35="", "", IF(I35=V$28, 1, IF(I35=3, 3, 2)))</f>
        <v/>
      </c>
      <c r="W35" t="str">
        <f>IF(J35="", "", IF(J35=W$28, 1, IF(J35=3, 3, 2)))</f>
        <v/>
      </c>
      <c r="X35" t="str">
        <f>IF(K35="", "", IF(K35=X$28, 1, IF(K35=3, 3, 2)))</f>
        <v/>
      </c>
      <c r="Y35" t="str">
        <f>IF(L35="", "", IF(L35=Y$28, 1, IF(L35=3, 3, 2)))</f>
        <v/>
      </c>
      <c r="Z35" t="str">
        <f>IF(M35="", "", IF(M35=Z$28, 1, IF(M35=3, 3, 2)))</f>
        <v/>
      </c>
      <c r="AA35" t="str">
        <f>IF(N35="", "", IF(N35=AA$28, 1, IF(N35=3, 3, 2)))</f>
        <v/>
      </c>
      <c r="AB35">
        <v>4</v>
      </c>
      <c r="AD35">
        <v>4</v>
      </c>
      <c r="AE35" s="18" t="s">
        <v>30</v>
      </c>
      <c r="AG35" s="18" t="s">
        <v>30</v>
      </c>
      <c r="AH35" t="str">
        <f t="shared" si="6"/>
        <v>Very Little</v>
      </c>
      <c r="AI35" t="str">
        <f t="shared" si="4"/>
        <v>Agree</v>
      </c>
      <c r="AJ35" t="str">
        <f t="shared" si="5"/>
        <v/>
      </c>
      <c r="AL35" t="s">
        <v>50</v>
      </c>
      <c r="AM35" t="s">
        <v>90</v>
      </c>
      <c r="AN35" t="s">
        <v>46</v>
      </c>
      <c r="AO35" t="s">
        <v>44</v>
      </c>
      <c r="AP35" t="s">
        <v>91</v>
      </c>
    </row>
    <row r="36" spans="2:74" x14ac:dyDescent="0.3">
      <c r="C36">
        <v>1</v>
      </c>
      <c r="D36">
        <v>2</v>
      </c>
      <c r="E36">
        <v>2</v>
      </c>
      <c r="F36">
        <v>1</v>
      </c>
      <c r="G36">
        <v>2</v>
      </c>
      <c r="H36">
        <v>2</v>
      </c>
      <c r="I36">
        <v>2</v>
      </c>
      <c r="J36">
        <v>1</v>
      </c>
      <c r="K36">
        <v>1</v>
      </c>
      <c r="L36">
        <v>1</v>
      </c>
      <c r="M36">
        <v>2</v>
      </c>
      <c r="N36">
        <v>2</v>
      </c>
      <c r="P36">
        <f>IF(C36="", "", IF(C36=P$28, 1, IF(C36=3, 3, 2)))</f>
        <v>1</v>
      </c>
      <c r="Q36">
        <f>IF(D36="", "", IF(D36=Q$28, 1, IF(D36=3, 3, 2)))</f>
        <v>2</v>
      </c>
      <c r="R36">
        <f>IF(E36="", "", IF(E36=R$28, 1, IF(E36=3, 3, 2)))</f>
        <v>1</v>
      </c>
      <c r="S36">
        <f>IF(F36="", "", IF(F36=S$28, 1, IF(F36=3, 3, 2)))</f>
        <v>1</v>
      </c>
      <c r="T36">
        <f>IF(G36="", "", IF(G36=T$28, 1, IF(G36=3, 3, 2)))</f>
        <v>2</v>
      </c>
      <c r="U36">
        <f>IF(H36="", "", IF(H36=U$28, 1, IF(H36=3, 3, 2)))</f>
        <v>1</v>
      </c>
      <c r="V36">
        <f>IF(I36="", "", IF(I36=V$28, 1, IF(I36=3, 3, 2)))</f>
        <v>2</v>
      </c>
      <c r="W36">
        <f>IF(J36="", "", IF(J36=W$28, 1, IF(J36=3, 3, 2)))</f>
        <v>2</v>
      </c>
      <c r="X36">
        <f>IF(K36="", "", IF(K36=X$28, 1, IF(K36=3, 3, 2)))</f>
        <v>2</v>
      </c>
      <c r="Y36">
        <f>IF(L36="", "", IF(L36=Y$28, 1, IF(L36=3, 3, 2)))</f>
        <v>1</v>
      </c>
      <c r="Z36">
        <f>IF(M36="", "", IF(M36=Z$28, 1, IF(M36=3, 3, 2)))</f>
        <v>1</v>
      </c>
      <c r="AA36">
        <f>IF(N36="", "", IF(N36=AA$28, 1, IF(N36=3, 3, 2)))</f>
        <v>1</v>
      </c>
      <c r="AB36">
        <v>2</v>
      </c>
      <c r="AD36">
        <v>2</v>
      </c>
      <c r="AE36">
        <v>4</v>
      </c>
      <c r="AG36" s="18" t="s">
        <v>34</v>
      </c>
      <c r="AH36" t="str">
        <f t="shared" si="6"/>
        <v>3-5 years</v>
      </c>
      <c r="AI36" t="str">
        <f t="shared" si="4"/>
        <v>Disagree</v>
      </c>
      <c r="AJ36" t="str">
        <f t="shared" si="5"/>
        <v>Agree</v>
      </c>
      <c r="AK36" t="s">
        <v>52</v>
      </c>
      <c r="AL36" s="21">
        <v>27</v>
      </c>
      <c r="AM36" s="21">
        <v>15</v>
      </c>
      <c r="AN36" s="21">
        <v>11</v>
      </c>
      <c r="AO36" s="21">
        <v>5</v>
      </c>
      <c r="AP36" s="21">
        <v>58</v>
      </c>
    </row>
    <row r="37" spans="2:74" x14ac:dyDescent="0.3">
      <c r="C37">
        <v>3</v>
      </c>
      <c r="D37">
        <v>1</v>
      </c>
      <c r="E37">
        <v>2</v>
      </c>
      <c r="F37">
        <v>2</v>
      </c>
      <c r="G37">
        <v>1</v>
      </c>
      <c r="H37">
        <v>2</v>
      </c>
      <c r="I37">
        <v>3</v>
      </c>
      <c r="J37">
        <v>2</v>
      </c>
      <c r="K37">
        <v>1</v>
      </c>
      <c r="L37">
        <v>1</v>
      </c>
      <c r="M37">
        <v>3</v>
      </c>
      <c r="N37">
        <v>3</v>
      </c>
      <c r="P37">
        <f>IF(C37="", "", IF(C37=P$28, 1, IF(C37=3, 3, 2)))</f>
        <v>3</v>
      </c>
      <c r="Q37">
        <f>IF(D37="", "", IF(D37=Q$28, 1, IF(D37=3, 3, 2)))</f>
        <v>1</v>
      </c>
      <c r="R37">
        <f>IF(E37="", "", IF(E37=R$28, 1, IF(E37=3, 3, 2)))</f>
        <v>1</v>
      </c>
      <c r="S37">
        <f>IF(F37="", "", IF(F37=S$28, 1, IF(F37=3, 3, 2)))</f>
        <v>2</v>
      </c>
      <c r="T37">
        <f>IF(G37="", "", IF(G37=T$28, 1, IF(G37=3, 3, 2)))</f>
        <v>1</v>
      </c>
      <c r="U37">
        <f>IF(H37="", "", IF(H37=U$28, 1, IF(H37=3, 3, 2)))</f>
        <v>1</v>
      </c>
      <c r="V37">
        <f>IF(I37="", "", IF(I37=V$28, 1, IF(I37=3, 3, 2)))</f>
        <v>3</v>
      </c>
      <c r="W37">
        <f>IF(J37="", "", IF(J37=W$28, 1, IF(J37=3, 3, 2)))</f>
        <v>1</v>
      </c>
      <c r="X37">
        <f>IF(K37="", "", IF(K37=X$28, 1, IF(K37=3, 3, 2)))</f>
        <v>2</v>
      </c>
      <c r="Y37">
        <f>IF(L37="", "", IF(L37=Y$28, 1, IF(L37=3, 3, 2)))</f>
        <v>1</v>
      </c>
      <c r="Z37">
        <f>IF(M37="", "", IF(M37=Z$28, 1, IF(M37=3, 3, 2)))</f>
        <v>3</v>
      </c>
      <c r="AA37">
        <f>IF(N37="", "", IF(N37=AA$28, 1, IF(N37=3, 3, 2)))</f>
        <v>3</v>
      </c>
      <c r="AB37">
        <v>2</v>
      </c>
      <c r="AD37">
        <v>2</v>
      </c>
      <c r="AE37">
        <v>2</v>
      </c>
      <c r="AG37" s="18" t="s">
        <v>35</v>
      </c>
      <c r="AH37" t="str">
        <f t="shared" si="6"/>
        <v>3-5 years</v>
      </c>
      <c r="AI37" t="str">
        <f t="shared" si="4"/>
        <v>Disagree</v>
      </c>
      <c r="AJ37" t="str">
        <f t="shared" si="5"/>
        <v>Disagree</v>
      </c>
      <c r="AL37" s="26">
        <v>0.47299999999999998</v>
      </c>
      <c r="AM37" s="26">
        <v>0.26300000000000001</v>
      </c>
      <c r="AN37" s="26">
        <v>0.192</v>
      </c>
      <c r="AO37" s="26">
        <v>8.0000000000000004E-4</v>
      </c>
    </row>
    <row r="38" spans="2:74" x14ac:dyDescent="0.3">
      <c r="C38">
        <v>2</v>
      </c>
      <c r="D38">
        <v>1</v>
      </c>
      <c r="E38">
        <v>1</v>
      </c>
      <c r="F38">
        <v>1</v>
      </c>
      <c r="G38">
        <v>2</v>
      </c>
      <c r="H38">
        <v>1</v>
      </c>
      <c r="I38">
        <v>3</v>
      </c>
      <c r="J38">
        <v>2</v>
      </c>
      <c r="K38">
        <v>1</v>
      </c>
      <c r="L38">
        <v>2</v>
      </c>
      <c r="M38">
        <v>1</v>
      </c>
      <c r="N38">
        <v>2</v>
      </c>
      <c r="P38">
        <f>IF(C38="", "", IF(C38=P$28, 1, IF(C38=3, 3, 2)))</f>
        <v>2</v>
      </c>
      <c r="Q38">
        <f>IF(D38="", "", IF(D38=Q$28, 1, IF(D38=3, 3, 2)))</f>
        <v>1</v>
      </c>
      <c r="R38">
        <f>IF(E38="", "", IF(E38=R$28, 1, IF(E38=3, 3, 2)))</f>
        <v>2</v>
      </c>
      <c r="S38">
        <f>IF(F38="", "", IF(F38=S$28, 1, IF(F38=3, 3, 2)))</f>
        <v>1</v>
      </c>
      <c r="T38">
        <f>IF(G38="", "", IF(G38=T$28, 1, IF(G38=3, 3, 2)))</f>
        <v>2</v>
      </c>
      <c r="U38">
        <f>IF(H38="", "", IF(H38=U$28, 1, IF(H38=3, 3, 2)))</f>
        <v>2</v>
      </c>
      <c r="V38">
        <f>IF(I38="", "", IF(I38=V$28, 1, IF(I38=3, 3, 2)))</f>
        <v>3</v>
      </c>
      <c r="W38">
        <f>IF(J38="", "", IF(J38=W$28, 1, IF(J38=3, 3, 2)))</f>
        <v>1</v>
      </c>
      <c r="X38">
        <f>IF(K38="", "", IF(K38=X$28, 1, IF(K38=3, 3, 2)))</f>
        <v>2</v>
      </c>
      <c r="Y38">
        <f>IF(L38="", "", IF(L38=Y$28, 1, IF(L38=3, 3, 2)))</f>
        <v>2</v>
      </c>
      <c r="Z38">
        <f>IF(M38="", "", IF(M38=Z$28, 1, IF(M38=3, 3, 2)))</f>
        <v>2</v>
      </c>
      <c r="AA38">
        <f>IF(N38="", "", IF(N38=AA$28, 1, IF(N38=3, 3, 2)))</f>
        <v>1</v>
      </c>
      <c r="AB38">
        <v>1</v>
      </c>
      <c r="AD38">
        <v>1</v>
      </c>
      <c r="AE38">
        <v>4</v>
      </c>
      <c r="AG38" s="18" t="s">
        <v>36</v>
      </c>
      <c r="AH38" t="str">
        <f t="shared" si="6"/>
        <v>6+ years</v>
      </c>
      <c r="AI38" t="str">
        <f t="shared" si="4"/>
        <v>Strongly Disagree</v>
      </c>
      <c r="AJ38" t="str">
        <f t="shared" si="5"/>
        <v>Agree</v>
      </c>
    </row>
    <row r="39" spans="2:74" x14ac:dyDescent="0.3">
      <c r="C39">
        <v>3</v>
      </c>
      <c r="D39">
        <v>1</v>
      </c>
      <c r="E39">
        <v>1</v>
      </c>
      <c r="F39">
        <v>2</v>
      </c>
      <c r="G39">
        <v>2</v>
      </c>
      <c r="H39">
        <v>1</v>
      </c>
      <c r="I39">
        <v>2</v>
      </c>
      <c r="J39">
        <v>1</v>
      </c>
      <c r="K39">
        <v>1</v>
      </c>
      <c r="L39">
        <v>2</v>
      </c>
      <c r="M39">
        <v>1</v>
      </c>
      <c r="N39">
        <v>2</v>
      </c>
      <c r="P39">
        <f>IF(C39="", "", IF(C39=P$28, 1, IF(C39=3, 3, 2)))</f>
        <v>3</v>
      </c>
      <c r="Q39">
        <f>IF(D39="", "", IF(D39=Q$28, 1, IF(D39=3, 3, 2)))</f>
        <v>1</v>
      </c>
      <c r="R39">
        <f>IF(E39="", "", IF(E39=R$28, 1, IF(E39=3, 3, 2)))</f>
        <v>2</v>
      </c>
      <c r="S39">
        <f>IF(F39="", "", IF(F39=S$28, 1, IF(F39=3, 3, 2)))</f>
        <v>2</v>
      </c>
      <c r="T39">
        <f>IF(G39="", "", IF(G39=T$28, 1, IF(G39=3, 3, 2)))</f>
        <v>2</v>
      </c>
      <c r="U39">
        <f>IF(H39="", "", IF(H39=U$28, 1, IF(H39=3, 3, 2)))</f>
        <v>2</v>
      </c>
      <c r="V39">
        <f>IF(I39="", "", IF(I39=V$28, 1, IF(I39=3, 3, 2)))</f>
        <v>2</v>
      </c>
      <c r="W39">
        <f>IF(J39="", "", IF(J39=W$28, 1, IF(J39=3, 3, 2)))</f>
        <v>2</v>
      </c>
      <c r="X39">
        <f>IF(K39="", "", IF(K39=X$28, 1, IF(K39=3, 3, 2)))</f>
        <v>2</v>
      </c>
      <c r="Y39">
        <f>IF(L39="", "", IF(L39=Y$28, 1, IF(L39=3, 3, 2)))</f>
        <v>2</v>
      </c>
      <c r="Z39">
        <f>IF(M39="", "", IF(M39=Z$28, 1, IF(M39=3, 3, 2)))</f>
        <v>2</v>
      </c>
      <c r="AA39">
        <f>IF(N39="", "", IF(N39=AA$28, 1, IF(N39=3, 3, 2)))</f>
        <v>1</v>
      </c>
      <c r="AB39">
        <v>2</v>
      </c>
      <c r="AD39">
        <v>2</v>
      </c>
      <c r="AE39">
        <v>4</v>
      </c>
      <c r="AG39" s="18" t="s">
        <v>37</v>
      </c>
      <c r="AH39" t="str">
        <f t="shared" si="6"/>
        <v>3-5 years</v>
      </c>
      <c r="AI39" t="str">
        <f t="shared" si="4"/>
        <v>Disagree</v>
      </c>
      <c r="AJ39" t="str">
        <f t="shared" si="5"/>
        <v>Agree</v>
      </c>
      <c r="AK39" s="15"/>
      <c r="AL39" s="23" t="s">
        <v>50</v>
      </c>
      <c r="AM39" s="23" t="s">
        <v>93</v>
      </c>
      <c r="AN39" s="23" t="s">
        <v>94</v>
      </c>
      <c r="AO39" s="23" t="s">
        <v>95</v>
      </c>
    </row>
    <row r="40" spans="2:74" x14ac:dyDescent="0.3">
      <c r="C40" s="18" t="s">
        <v>30</v>
      </c>
      <c r="D40" s="18" t="s">
        <v>30</v>
      </c>
      <c r="E40" s="18" t="s">
        <v>30</v>
      </c>
      <c r="F40" s="18" t="s">
        <v>30</v>
      </c>
      <c r="G40" s="18" t="s">
        <v>30</v>
      </c>
      <c r="H40" s="18" t="s">
        <v>30</v>
      </c>
      <c r="I40" s="18" t="s">
        <v>30</v>
      </c>
      <c r="J40" s="18" t="s">
        <v>30</v>
      </c>
      <c r="K40" s="18" t="s">
        <v>30</v>
      </c>
      <c r="L40" s="18" t="s">
        <v>30</v>
      </c>
      <c r="M40" s="18" t="s">
        <v>30</v>
      </c>
      <c r="N40" s="18" t="s">
        <v>30</v>
      </c>
      <c r="P40" t="str">
        <f>IF(C40="", "", IF(C40=P$28, 1, IF(C40=3, 3, 2)))</f>
        <v/>
      </c>
      <c r="Q40" t="str">
        <f>IF(D40="", "", IF(D40=Q$28, 1, IF(D40=3, 3, 2)))</f>
        <v/>
      </c>
      <c r="R40" t="str">
        <f>IF(E40="", "", IF(E40=R$28, 1, IF(E40=3, 3, 2)))</f>
        <v/>
      </c>
      <c r="S40" t="str">
        <f>IF(F40="", "", IF(F40=S$28, 1, IF(F40=3, 3, 2)))</f>
        <v/>
      </c>
      <c r="T40" t="str">
        <f>IF(G40="", "", IF(G40=T$28, 1, IF(G40=3, 3, 2)))</f>
        <v/>
      </c>
      <c r="U40" t="str">
        <f>IF(H40="", "", IF(H40=U$28, 1, IF(H40=3, 3, 2)))</f>
        <v/>
      </c>
      <c r="V40" t="str">
        <f>IF(I40="", "", IF(I40=V$28, 1, IF(I40=3, 3, 2)))</f>
        <v/>
      </c>
      <c r="W40" t="str">
        <f>IF(J40="", "", IF(J40=W$28, 1, IF(J40=3, 3, 2)))</f>
        <v/>
      </c>
      <c r="X40" t="str">
        <f>IF(K40="", "", IF(K40=X$28, 1, IF(K40=3, 3, 2)))</f>
        <v/>
      </c>
      <c r="Y40" t="str">
        <f>IF(L40="", "", IF(L40=Y$28, 1, IF(L40=3, 3, 2)))</f>
        <v/>
      </c>
      <c r="Z40" t="str">
        <f>IF(M40="", "", IF(M40=Z$28, 1, IF(M40=3, 3, 2)))</f>
        <v/>
      </c>
      <c r="AA40" t="str">
        <f>IF(N40="", "", IF(N40=AA$28, 1, IF(N40=3, 3, 2)))</f>
        <v/>
      </c>
      <c r="AB40">
        <v>2</v>
      </c>
      <c r="AD40">
        <v>2</v>
      </c>
      <c r="AE40">
        <v>4</v>
      </c>
      <c r="AG40" s="18" t="s">
        <v>30</v>
      </c>
      <c r="AH40" t="str">
        <f t="shared" si="6"/>
        <v>3-5 years</v>
      </c>
      <c r="AI40" t="str">
        <f t="shared" si="4"/>
        <v>Disagree</v>
      </c>
      <c r="AJ40" t="str">
        <f t="shared" si="5"/>
        <v>Agree</v>
      </c>
      <c r="AK40" s="7" t="s">
        <v>92</v>
      </c>
      <c r="AL40" s="26">
        <v>0.47299999999999998</v>
      </c>
      <c r="AM40" s="26">
        <v>0.26300000000000001</v>
      </c>
      <c r="AN40" s="26">
        <v>0.192</v>
      </c>
      <c r="AO40" s="26">
        <v>8.0000000000000004E-4</v>
      </c>
    </row>
    <row r="41" spans="2:74" x14ac:dyDescent="0.3">
      <c r="C41" s="18" t="s">
        <v>30</v>
      </c>
      <c r="D41" s="18" t="s">
        <v>30</v>
      </c>
      <c r="E41" s="18" t="s">
        <v>30</v>
      </c>
      <c r="F41" s="18" t="s">
        <v>30</v>
      </c>
      <c r="G41" s="18" t="s">
        <v>30</v>
      </c>
      <c r="H41" s="18" t="s">
        <v>30</v>
      </c>
      <c r="I41" s="18" t="s">
        <v>30</v>
      </c>
      <c r="J41" s="18" t="s">
        <v>30</v>
      </c>
      <c r="K41" s="18" t="s">
        <v>30</v>
      </c>
      <c r="L41" s="18" t="s">
        <v>30</v>
      </c>
      <c r="M41" s="18" t="s">
        <v>30</v>
      </c>
      <c r="N41" s="18" t="s">
        <v>30</v>
      </c>
      <c r="P41" t="str">
        <f>IF(C41="", "", IF(C41=P$28, 1, IF(C41=3, 3, 2)))</f>
        <v/>
      </c>
      <c r="Q41" t="str">
        <f>IF(D41="", "", IF(D41=Q$28, 1, IF(D41=3, 3, 2)))</f>
        <v/>
      </c>
      <c r="R41" t="str">
        <f>IF(E41="", "", IF(E41=R$28, 1, IF(E41=3, 3, 2)))</f>
        <v/>
      </c>
      <c r="S41" t="str">
        <f>IF(F41="", "", IF(F41=S$28, 1, IF(F41=3, 3, 2)))</f>
        <v/>
      </c>
      <c r="T41" t="str">
        <f>IF(G41="", "", IF(G41=T$28, 1, IF(G41=3, 3, 2)))</f>
        <v/>
      </c>
      <c r="U41" t="str">
        <f>IF(H41="", "", IF(H41=U$28, 1, IF(H41=3, 3, 2)))</f>
        <v/>
      </c>
      <c r="V41" t="str">
        <f>IF(I41="", "", IF(I41=V$28, 1, IF(I41=3, 3, 2)))</f>
        <v/>
      </c>
      <c r="W41" t="str">
        <f>IF(J41="", "", IF(J41=W$28, 1, IF(J41=3, 3, 2)))</f>
        <v/>
      </c>
      <c r="X41" t="str">
        <f>IF(K41="", "", IF(K41=X$28, 1, IF(K41=3, 3, 2)))</f>
        <v/>
      </c>
      <c r="Y41" t="str">
        <f>IF(L41="", "", IF(L41=Y$28, 1, IF(L41=3, 3, 2)))</f>
        <v/>
      </c>
      <c r="Z41" t="str">
        <f>IF(M41="", "", IF(M41=Z$28, 1, IF(M41=3, 3, 2)))</f>
        <v/>
      </c>
      <c r="AA41" t="str">
        <f>IF(N41="", "", IF(N41=AA$28, 1, IF(N41=3, 3, 2)))</f>
        <v/>
      </c>
      <c r="AB41">
        <v>4</v>
      </c>
      <c r="AD41">
        <v>4</v>
      </c>
      <c r="AE41">
        <v>5</v>
      </c>
      <c r="AG41" s="18" t="s">
        <v>38</v>
      </c>
      <c r="AH41" t="str">
        <f t="shared" si="6"/>
        <v>Very Little</v>
      </c>
      <c r="AI41" t="str">
        <f t="shared" si="4"/>
        <v>Agree</v>
      </c>
      <c r="AJ41" t="str">
        <f t="shared" si="5"/>
        <v>Strongly Agree</v>
      </c>
    </row>
    <row r="42" spans="2:74" x14ac:dyDescent="0.3">
      <c r="B42" s="22"/>
      <c r="C42">
        <v>3</v>
      </c>
      <c r="D42">
        <v>3</v>
      </c>
      <c r="E42">
        <v>3</v>
      </c>
      <c r="F42">
        <v>3</v>
      </c>
      <c r="G42">
        <v>3</v>
      </c>
      <c r="H42">
        <v>1</v>
      </c>
      <c r="I42">
        <v>2</v>
      </c>
      <c r="J42">
        <v>1</v>
      </c>
      <c r="K42">
        <v>2</v>
      </c>
      <c r="L42" s="18" t="s">
        <v>30</v>
      </c>
      <c r="M42" s="18" t="s">
        <v>30</v>
      </c>
      <c r="N42" s="18" t="s">
        <v>30</v>
      </c>
      <c r="O42" s="22"/>
      <c r="P42">
        <f>IF(C42="", "", IF(C42=P$28, 1, IF(C42=3, 3, 2)))</f>
        <v>3</v>
      </c>
      <c r="Q42">
        <f>IF(D42="", "", IF(D42=Q$28, 1, IF(D42=3, 3, 2)))</f>
        <v>3</v>
      </c>
      <c r="R42">
        <f>IF(E42="", "", IF(E42=R$28, 1, IF(E42=3, 3, 2)))</f>
        <v>3</v>
      </c>
      <c r="S42">
        <f>IF(F42="", "", IF(F42=S$28, 1, IF(F42=3, 3, 2)))</f>
        <v>3</v>
      </c>
      <c r="T42">
        <f>IF(G42="", "", IF(G42=T$28, 1, IF(G42=3, 3, 2)))</f>
        <v>3</v>
      </c>
      <c r="U42">
        <f>IF(H42="", "", IF(H42=U$28, 1, IF(H42=3, 3, 2)))</f>
        <v>2</v>
      </c>
      <c r="V42">
        <f>IF(I42="", "", IF(I42=V$28, 1, IF(I42=3, 3, 2)))</f>
        <v>2</v>
      </c>
      <c r="W42">
        <f>IF(J42="", "", IF(J42=W$28, 1, IF(J42=3, 3, 2)))</f>
        <v>2</v>
      </c>
      <c r="X42">
        <f>IF(K42="", "", IF(K42=X$28, 1, IF(K42=3, 3, 2)))</f>
        <v>1</v>
      </c>
      <c r="Y42" t="str">
        <f>IF(L42="", "", IF(L42=Y$28, 1, IF(L42=3, 3, 2)))</f>
        <v/>
      </c>
      <c r="Z42" t="str">
        <f>IF(M42="", "", IF(M42=Z$28, 1, IF(M42=3, 3, 2)))</f>
        <v/>
      </c>
      <c r="AA42" t="str">
        <f>IF(N42="", "", IF(N42=AA$28, 1, IF(N42=3, 3, 2)))</f>
        <v/>
      </c>
      <c r="AB42">
        <v>1</v>
      </c>
      <c r="AD42">
        <v>1</v>
      </c>
      <c r="AE42">
        <v>4</v>
      </c>
      <c r="AG42" s="18" t="s">
        <v>39</v>
      </c>
      <c r="AH42" t="str">
        <f t="shared" si="6"/>
        <v>6+ years</v>
      </c>
      <c r="AI42" t="str">
        <f t="shared" si="4"/>
        <v>Strongly Disagree</v>
      </c>
      <c r="AJ42" t="str">
        <f t="shared" si="5"/>
        <v>Agree</v>
      </c>
    </row>
    <row r="43" spans="2:74" x14ac:dyDescent="0.3">
      <c r="C43" s="18" t="s">
        <v>30</v>
      </c>
      <c r="D43" s="18" t="s">
        <v>30</v>
      </c>
      <c r="E43" s="18" t="s">
        <v>30</v>
      </c>
      <c r="F43" s="18" t="s">
        <v>30</v>
      </c>
      <c r="G43" s="18" t="s">
        <v>30</v>
      </c>
      <c r="H43" s="18" t="s">
        <v>30</v>
      </c>
      <c r="I43" s="18" t="s">
        <v>30</v>
      </c>
      <c r="J43" s="18" t="s">
        <v>30</v>
      </c>
      <c r="K43" s="18" t="s">
        <v>30</v>
      </c>
      <c r="L43" s="18" t="s">
        <v>30</v>
      </c>
      <c r="M43" s="18" t="s">
        <v>30</v>
      </c>
      <c r="N43" s="18" t="s">
        <v>30</v>
      </c>
      <c r="P43" t="str">
        <f>IF(C43="", "", IF(C43=P$28, 1, IF(C43=3, 3, 2)))</f>
        <v/>
      </c>
      <c r="Q43" t="str">
        <f>IF(D43="", "", IF(D43=Q$28, 1, IF(D43=3, 3, 2)))</f>
        <v/>
      </c>
      <c r="R43" t="str">
        <f>IF(E43="", "", IF(E43=R$28, 1, IF(E43=3, 3, 2)))</f>
        <v/>
      </c>
      <c r="S43" t="str">
        <f>IF(F43="", "", IF(F43=S$28, 1, IF(F43=3, 3, 2)))</f>
        <v/>
      </c>
      <c r="T43" t="str">
        <f>IF(G43="", "", IF(G43=T$28, 1, IF(G43=3, 3, 2)))</f>
        <v/>
      </c>
      <c r="U43" t="str">
        <f>IF(H43="", "", IF(H43=U$28, 1, IF(H43=3, 3, 2)))</f>
        <v/>
      </c>
      <c r="V43" t="str">
        <f>IF(I43="", "", IF(I43=V$28, 1, IF(I43=3, 3, 2)))</f>
        <v/>
      </c>
      <c r="W43" t="str">
        <f>IF(J43="", "", IF(J43=W$28, 1, IF(J43=3, 3, 2)))</f>
        <v/>
      </c>
      <c r="X43" t="str">
        <f>IF(K43="", "", IF(K43=X$28, 1, IF(K43=3, 3, 2)))</f>
        <v/>
      </c>
      <c r="Y43" t="str">
        <f>IF(L43="", "", IF(L43=Y$28, 1, IF(L43=3, 3, 2)))</f>
        <v/>
      </c>
      <c r="Z43" t="str">
        <f>IF(M43="", "", IF(M43=Z$28, 1, IF(M43=3, 3, 2)))</f>
        <v/>
      </c>
      <c r="AA43" t="str">
        <f>IF(N43="", "", IF(N43=AA$28, 1, IF(N43=3, 3, 2)))</f>
        <v/>
      </c>
      <c r="AB43">
        <v>1</v>
      </c>
      <c r="AD43">
        <v>1</v>
      </c>
      <c r="AE43">
        <v>5</v>
      </c>
      <c r="AG43" s="18" t="s">
        <v>30</v>
      </c>
      <c r="AH43" t="str">
        <f t="shared" si="6"/>
        <v>6+ years</v>
      </c>
      <c r="AI43" t="str">
        <f t="shared" si="4"/>
        <v>Strongly Disagree</v>
      </c>
      <c r="AJ43" t="str">
        <f t="shared" si="5"/>
        <v>Strongly Agree</v>
      </c>
    </row>
    <row r="44" spans="2:74" x14ac:dyDescent="0.3">
      <c r="C44">
        <v>3</v>
      </c>
      <c r="D44">
        <v>2</v>
      </c>
      <c r="E44">
        <v>2</v>
      </c>
      <c r="F44">
        <v>3</v>
      </c>
      <c r="G44">
        <v>3</v>
      </c>
      <c r="H44">
        <v>2</v>
      </c>
      <c r="I44">
        <v>2</v>
      </c>
      <c r="J44">
        <v>1</v>
      </c>
      <c r="K44">
        <v>3</v>
      </c>
      <c r="L44">
        <v>3</v>
      </c>
      <c r="M44">
        <v>3</v>
      </c>
      <c r="N44">
        <v>3</v>
      </c>
      <c r="P44">
        <f>IF(C44="", "", IF(C44=P$28, 1, IF(C44=3, 3, 2)))</f>
        <v>3</v>
      </c>
      <c r="Q44">
        <f>IF(D44="", "", IF(D44=Q$28, 1, IF(D44=3, 3, 2)))</f>
        <v>2</v>
      </c>
      <c r="R44">
        <f>IF(E44="", "", IF(E44=R$28, 1, IF(E44=3, 3, 2)))</f>
        <v>1</v>
      </c>
      <c r="S44">
        <f>IF(F44="", "", IF(F44=S$28, 1, IF(F44=3, 3, 2)))</f>
        <v>3</v>
      </c>
      <c r="T44">
        <f>IF(G44="", "", IF(G44=T$28, 1, IF(G44=3, 3, 2)))</f>
        <v>3</v>
      </c>
      <c r="U44">
        <f>IF(H44="", "", IF(H44=U$28, 1, IF(H44=3, 3, 2)))</f>
        <v>1</v>
      </c>
      <c r="V44">
        <f>IF(I44="", "", IF(I44=V$28, 1, IF(I44=3, 3, 2)))</f>
        <v>2</v>
      </c>
      <c r="W44">
        <f>IF(J44="", "", IF(J44=W$28, 1, IF(J44=3, 3, 2)))</f>
        <v>2</v>
      </c>
      <c r="X44">
        <f>IF(K44="", "", IF(K44=X$28, 1, IF(K44=3, 3, 2)))</f>
        <v>3</v>
      </c>
      <c r="Y44">
        <f>IF(L44="", "", IF(L44=Y$28, 1, IF(L44=3, 3, 2)))</f>
        <v>3</v>
      </c>
      <c r="Z44">
        <f>IF(M44="", "", IF(M44=Z$28, 1, IF(M44=3, 3, 2)))</f>
        <v>3</v>
      </c>
      <c r="AA44">
        <f>IF(N44="", "", IF(N44=AA$28, 1, IF(N44=3, 3, 2)))</f>
        <v>3</v>
      </c>
      <c r="AB44">
        <v>4</v>
      </c>
      <c r="AD44">
        <v>4</v>
      </c>
      <c r="AE44">
        <v>3</v>
      </c>
      <c r="AG44" s="18" t="s">
        <v>65</v>
      </c>
      <c r="AH44" t="str">
        <f t="shared" si="6"/>
        <v>Very Little</v>
      </c>
      <c r="AI44" t="str">
        <f t="shared" si="4"/>
        <v>Agree</v>
      </c>
      <c r="AJ44" t="str">
        <f t="shared" si="5"/>
        <v>Unsure</v>
      </c>
    </row>
    <row r="45" spans="2:74" ht="43.2" x14ac:dyDescent="0.3">
      <c r="C45">
        <v>3</v>
      </c>
      <c r="D45">
        <v>3</v>
      </c>
      <c r="E45">
        <v>1</v>
      </c>
      <c r="F45">
        <v>2</v>
      </c>
      <c r="G45">
        <v>2</v>
      </c>
      <c r="H45">
        <v>3</v>
      </c>
      <c r="I45">
        <v>1</v>
      </c>
      <c r="J45">
        <v>1</v>
      </c>
      <c r="K45">
        <v>1</v>
      </c>
      <c r="L45">
        <v>1</v>
      </c>
      <c r="M45">
        <v>1</v>
      </c>
      <c r="N45">
        <v>3</v>
      </c>
      <c r="P45">
        <f>IF(C45="", "", IF(C45=P$28, 1, IF(C45=3, 3, 2)))</f>
        <v>3</v>
      </c>
      <c r="Q45">
        <f>IF(D45="", "", IF(D45=Q$28, 1, IF(D45=3, 3, 2)))</f>
        <v>3</v>
      </c>
      <c r="R45">
        <f>IF(E45="", "", IF(E45=R$28, 1, IF(E45=3, 3, 2)))</f>
        <v>2</v>
      </c>
      <c r="S45">
        <f>IF(F45="", "", IF(F45=S$28, 1, IF(F45=3, 3, 2)))</f>
        <v>2</v>
      </c>
      <c r="T45">
        <f>IF(G45="", "", IF(G45=T$28, 1, IF(G45=3, 3, 2)))</f>
        <v>2</v>
      </c>
      <c r="U45">
        <f>IF(H45="", "", IF(H45=U$28, 1, IF(H45=3, 3, 2)))</f>
        <v>3</v>
      </c>
      <c r="V45">
        <f>IF(I45="", "", IF(I45=V$28, 1, IF(I45=3, 3, 2)))</f>
        <v>1</v>
      </c>
      <c r="W45">
        <f>IF(J45="", "", IF(J45=W$28, 1, IF(J45=3, 3, 2)))</f>
        <v>2</v>
      </c>
      <c r="X45">
        <f>IF(K45="", "", IF(K45=X$28, 1, IF(K45=3, 3, 2)))</f>
        <v>2</v>
      </c>
      <c r="Y45">
        <f>IF(L45="", "", IF(L45=Y$28, 1, IF(L45=3, 3, 2)))</f>
        <v>1</v>
      </c>
      <c r="Z45">
        <f>IF(M45="", "", IF(M45=Z$28, 1, IF(M45=3, 3, 2)))</f>
        <v>2</v>
      </c>
      <c r="AA45">
        <f>IF(N45="", "", IF(N45=AA$28, 1, IF(N45=3, 3, 2)))</f>
        <v>3</v>
      </c>
      <c r="AB45">
        <v>4</v>
      </c>
      <c r="AD45">
        <v>4</v>
      </c>
      <c r="AE45">
        <v>4</v>
      </c>
      <c r="AG45" s="18" t="s">
        <v>66</v>
      </c>
      <c r="AH45" t="str">
        <f t="shared" si="6"/>
        <v>Very Little</v>
      </c>
      <c r="AI45" t="str">
        <f t="shared" si="4"/>
        <v>Agree</v>
      </c>
      <c r="AJ45" t="str">
        <f t="shared" si="5"/>
        <v>Agree</v>
      </c>
      <c r="AK45" s="19" t="s">
        <v>53</v>
      </c>
    </row>
    <row r="46" spans="2:74" ht="43.2" x14ac:dyDescent="0.3">
      <c r="C46">
        <v>2</v>
      </c>
      <c r="D46">
        <v>2</v>
      </c>
      <c r="E46">
        <v>1</v>
      </c>
      <c r="F46">
        <v>1</v>
      </c>
      <c r="G46">
        <v>2</v>
      </c>
      <c r="H46">
        <v>1</v>
      </c>
      <c r="I46">
        <v>2</v>
      </c>
      <c r="J46">
        <v>1</v>
      </c>
      <c r="K46">
        <v>1</v>
      </c>
      <c r="L46">
        <v>1</v>
      </c>
      <c r="M46">
        <v>3</v>
      </c>
      <c r="N46">
        <v>3</v>
      </c>
      <c r="P46">
        <f>IF(C46="", "", IF(C46=P$28, 1, IF(C46=3, 3, 2)))</f>
        <v>2</v>
      </c>
      <c r="Q46">
        <f>IF(D46="", "", IF(D46=Q$28, 1, IF(D46=3, 3, 2)))</f>
        <v>2</v>
      </c>
      <c r="R46">
        <f>IF(E46="", "", IF(E46=R$28, 1, IF(E46=3, 3, 2)))</f>
        <v>2</v>
      </c>
      <c r="S46">
        <f>IF(F46="", "", IF(F46=S$28, 1, IF(F46=3, 3, 2)))</f>
        <v>1</v>
      </c>
      <c r="T46">
        <f>IF(G46="", "", IF(G46=T$28, 1, IF(G46=3, 3, 2)))</f>
        <v>2</v>
      </c>
      <c r="U46">
        <f>IF(H46="", "", IF(H46=U$28, 1, IF(H46=3, 3, 2)))</f>
        <v>2</v>
      </c>
      <c r="V46">
        <f>IF(I46="", "", IF(I46=V$28, 1, IF(I46=3, 3, 2)))</f>
        <v>2</v>
      </c>
      <c r="W46">
        <f>IF(J46="", "", IF(J46=W$28, 1, IF(J46=3, 3, 2)))</f>
        <v>2</v>
      </c>
      <c r="X46">
        <f>IF(K46="", "", IF(K46=X$28, 1, IF(K46=3, 3, 2)))</f>
        <v>2</v>
      </c>
      <c r="Y46">
        <f>IF(L46="", "", IF(L46=Y$28, 1, IF(L46=3, 3, 2)))</f>
        <v>1</v>
      </c>
      <c r="Z46">
        <f>IF(M46="", "", IF(M46=Z$28, 1, IF(M46=3, 3, 2)))</f>
        <v>3</v>
      </c>
      <c r="AA46">
        <f>IF(N46="", "", IF(N46=AA$28, 1, IF(N46=3, 3, 2)))</f>
        <v>3</v>
      </c>
      <c r="AB46">
        <v>4</v>
      </c>
      <c r="AD46">
        <v>4</v>
      </c>
      <c r="AE46">
        <v>4</v>
      </c>
      <c r="AG46" s="18" t="s">
        <v>67</v>
      </c>
      <c r="AH46" t="str">
        <f t="shared" si="6"/>
        <v>Very Little</v>
      </c>
      <c r="AI46" t="str">
        <f t="shared" si="4"/>
        <v>Agree</v>
      </c>
      <c r="AJ46" t="str">
        <f t="shared" si="5"/>
        <v>Agree</v>
      </c>
      <c r="AK46" t="s">
        <v>54</v>
      </c>
      <c r="AL46">
        <f>COUNTIF(AI30:AI200, "Strongly Disagree")</f>
        <v>5</v>
      </c>
    </row>
    <row r="47" spans="2:74" ht="43.2" x14ac:dyDescent="0.3">
      <c r="C47">
        <v>2</v>
      </c>
      <c r="D47">
        <v>1</v>
      </c>
      <c r="E47">
        <v>2</v>
      </c>
      <c r="F47">
        <v>2</v>
      </c>
      <c r="G47">
        <v>2</v>
      </c>
      <c r="H47">
        <v>3</v>
      </c>
      <c r="I47">
        <v>2</v>
      </c>
      <c r="J47">
        <v>2</v>
      </c>
      <c r="K47">
        <v>1</v>
      </c>
      <c r="L47">
        <v>2</v>
      </c>
      <c r="M47">
        <v>2</v>
      </c>
      <c r="N47">
        <v>2</v>
      </c>
      <c r="P47">
        <f>IF(C47="", "", IF(C47=P$28, 1, IF(C47=3, 3, 2)))</f>
        <v>2</v>
      </c>
      <c r="Q47">
        <f>IF(D47="", "", IF(D47=Q$28, 1, IF(D47=3, 3, 2)))</f>
        <v>1</v>
      </c>
      <c r="R47">
        <f>IF(E47="", "", IF(E47=R$28, 1, IF(E47=3, 3, 2)))</f>
        <v>1</v>
      </c>
      <c r="S47">
        <f>IF(F47="", "", IF(F47=S$28, 1, IF(F47=3, 3, 2)))</f>
        <v>2</v>
      </c>
      <c r="T47">
        <f>IF(G47="", "", IF(G47=T$28, 1, IF(G47=3, 3, 2)))</f>
        <v>2</v>
      </c>
      <c r="U47">
        <f>IF(H47="", "", IF(H47=U$28, 1, IF(H47=3, 3, 2)))</f>
        <v>3</v>
      </c>
      <c r="V47">
        <f>IF(I47="", "", IF(I47=V$28, 1, IF(I47=3, 3, 2)))</f>
        <v>2</v>
      </c>
      <c r="W47">
        <f>IF(J47="", "", IF(J47=W$28, 1, IF(J47=3, 3, 2)))</f>
        <v>1</v>
      </c>
      <c r="X47">
        <f>IF(K47="", "", IF(K47=X$28, 1, IF(K47=3, 3, 2)))</f>
        <v>2</v>
      </c>
      <c r="Y47">
        <f>IF(L47="", "", IF(L47=Y$28, 1, IF(L47=3, 3, 2)))</f>
        <v>2</v>
      </c>
      <c r="Z47">
        <f>IF(M47="", "", IF(M47=Z$28, 1, IF(M47=3, 3, 2)))</f>
        <v>1</v>
      </c>
      <c r="AA47">
        <f>IF(N47="", "", IF(N47=AA$28, 1, IF(N47=3, 3, 2)))</f>
        <v>1</v>
      </c>
      <c r="AB47">
        <v>4</v>
      </c>
      <c r="AD47">
        <v>4</v>
      </c>
      <c r="AE47">
        <v>4</v>
      </c>
      <c r="AG47" s="18" t="s">
        <v>68</v>
      </c>
      <c r="AH47" t="str">
        <f t="shared" si="6"/>
        <v>Very Little</v>
      </c>
      <c r="AI47" t="str">
        <f t="shared" si="4"/>
        <v>Agree</v>
      </c>
      <c r="AJ47" t="str">
        <f t="shared" si="5"/>
        <v>Agree</v>
      </c>
      <c r="AK47" t="s">
        <v>47</v>
      </c>
      <c r="AL47">
        <f>COUNTIF(AI30:AI200, "Disagree")</f>
        <v>11</v>
      </c>
    </row>
    <row r="48" spans="2:74" ht="28.8" x14ac:dyDescent="0.3">
      <c r="C48">
        <v>2</v>
      </c>
      <c r="D48">
        <v>2</v>
      </c>
      <c r="E48">
        <v>1</v>
      </c>
      <c r="F48">
        <v>2</v>
      </c>
      <c r="G48">
        <v>1</v>
      </c>
      <c r="H48">
        <v>2</v>
      </c>
      <c r="I48">
        <v>1</v>
      </c>
      <c r="J48">
        <v>1</v>
      </c>
      <c r="K48">
        <v>2</v>
      </c>
      <c r="L48">
        <v>2</v>
      </c>
      <c r="M48">
        <v>2</v>
      </c>
      <c r="N48">
        <v>1</v>
      </c>
      <c r="P48">
        <f>IF(C48="", "", IF(C48=P$28, 1, IF(C48=3, 3, 2)))</f>
        <v>2</v>
      </c>
      <c r="Q48">
        <f>IF(D48="", "", IF(D48=Q$28, 1, IF(D48=3, 3, 2)))</f>
        <v>2</v>
      </c>
      <c r="R48">
        <f>IF(E48="", "", IF(E48=R$28, 1, IF(E48=3, 3, 2)))</f>
        <v>2</v>
      </c>
      <c r="S48">
        <f>IF(F48="", "", IF(F48=S$28, 1, IF(F48=3, 3, 2)))</f>
        <v>2</v>
      </c>
      <c r="T48">
        <f>IF(G48="", "", IF(G48=T$28, 1, IF(G48=3, 3, 2)))</f>
        <v>1</v>
      </c>
      <c r="U48">
        <f>IF(H48="", "", IF(H48=U$28, 1, IF(H48=3, 3, 2)))</f>
        <v>1</v>
      </c>
      <c r="V48">
        <f>IF(I48="", "", IF(I48=V$28, 1, IF(I48=3, 3, 2)))</f>
        <v>1</v>
      </c>
      <c r="W48">
        <f>IF(J48="", "", IF(J48=W$28, 1, IF(J48=3, 3, 2)))</f>
        <v>2</v>
      </c>
      <c r="X48">
        <f>IF(K48="", "", IF(K48=X$28, 1, IF(K48=3, 3, 2)))</f>
        <v>1</v>
      </c>
      <c r="Y48">
        <f>IF(L48="", "", IF(L48=Y$28, 1, IF(L48=3, 3, 2)))</f>
        <v>2</v>
      </c>
      <c r="Z48">
        <f>IF(M48="", "", IF(M48=Z$28, 1, IF(M48=3, 3, 2)))</f>
        <v>1</v>
      </c>
      <c r="AA48">
        <f>IF(N48="", "", IF(N48=AA$28, 1, IF(N48=3, 3, 2)))</f>
        <v>2</v>
      </c>
      <c r="AB48">
        <v>3</v>
      </c>
      <c r="AD48">
        <v>3</v>
      </c>
      <c r="AE48">
        <v>4</v>
      </c>
      <c r="AG48" s="18" t="s">
        <v>69</v>
      </c>
      <c r="AH48" t="str">
        <f t="shared" si="6"/>
        <v>1-2 years</v>
      </c>
      <c r="AI48" t="str">
        <f t="shared" si="4"/>
        <v>Unsure</v>
      </c>
      <c r="AJ48" t="str">
        <f t="shared" si="5"/>
        <v>Agree</v>
      </c>
      <c r="AK48" t="s">
        <v>49</v>
      </c>
      <c r="AL48">
        <f>COUNTIF(AI30:AI200, "Unsure")</f>
        <v>15</v>
      </c>
    </row>
    <row r="49" spans="3:38" ht="58.2" customHeight="1" x14ac:dyDescent="0.3">
      <c r="C49">
        <v>2</v>
      </c>
      <c r="D49">
        <v>2</v>
      </c>
      <c r="E49">
        <v>1</v>
      </c>
      <c r="F49">
        <v>2</v>
      </c>
      <c r="G49">
        <v>2</v>
      </c>
      <c r="H49">
        <v>3</v>
      </c>
      <c r="I49">
        <v>2</v>
      </c>
      <c r="J49">
        <v>1</v>
      </c>
      <c r="K49">
        <v>1</v>
      </c>
      <c r="L49">
        <v>2</v>
      </c>
      <c r="M49">
        <v>1</v>
      </c>
      <c r="N49">
        <v>3</v>
      </c>
      <c r="P49">
        <f>IF(C49="", "", IF(C49=P$28, 1, IF(C49=3, 3, 2)))</f>
        <v>2</v>
      </c>
      <c r="Q49">
        <f>IF(D49="", "", IF(D49=Q$28, 1, IF(D49=3, 3, 2)))</f>
        <v>2</v>
      </c>
      <c r="R49">
        <f>IF(E49="", "", IF(E49=R$28, 1, IF(E49=3, 3, 2)))</f>
        <v>2</v>
      </c>
      <c r="S49">
        <f>IF(F49="", "", IF(F49=S$28, 1, IF(F49=3, 3, 2)))</f>
        <v>2</v>
      </c>
      <c r="T49">
        <f>IF(G49="", "", IF(G49=T$28, 1, IF(G49=3, 3, 2)))</f>
        <v>2</v>
      </c>
      <c r="U49">
        <f>IF(H49="", "", IF(H49=U$28, 1, IF(H49=3, 3, 2)))</f>
        <v>3</v>
      </c>
      <c r="V49">
        <f>IF(I49="", "", IF(I49=V$28, 1, IF(I49=3, 3, 2)))</f>
        <v>2</v>
      </c>
      <c r="W49">
        <f>IF(J49="", "", IF(J49=W$28, 1, IF(J49=3, 3, 2)))</f>
        <v>2</v>
      </c>
      <c r="X49">
        <f>IF(K49="", "", IF(K49=X$28, 1, IF(K49=3, 3, 2)))</f>
        <v>2</v>
      </c>
      <c r="Y49">
        <f>IF(L49="", "", IF(L49=Y$28, 1, IF(L49=3, 3, 2)))</f>
        <v>2</v>
      </c>
      <c r="Z49">
        <f>IF(M49="", "", IF(M49=Z$28, 1, IF(M49=3, 3, 2)))</f>
        <v>2</v>
      </c>
      <c r="AA49">
        <f>IF(N49="", "", IF(N49=AA$28, 1, IF(N49=3, 3, 2)))</f>
        <v>3</v>
      </c>
      <c r="AB49">
        <v>4</v>
      </c>
      <c r="AD49">
        <v>4</v>
      </c>
      <c r="AE49">
        <v>4</v>
      </c>
      <c r="AG49" s="18" t="s">
        <v>70</v>
      </c>
      <c r="AH49" t="str">
        <f t="shared" si="6"/>
        <v>Very Little</v>
      </c>
      <c r="AI49" t="str">
        <f t="shared" si="4"/>
        <v>Agree</v>
      </c>
      <c r="AJ49" t="str">
        <f t="shared" si="5"/>
        <v>Agree</v>
      </c>
      <c r="AK49" t="s">
        <v>45</v>
      </c>
      <c r="AL49">
        <f>COUNTIF(AI30:AI200, "Agree")</f>
        <v>27</v>
      </c>
    </row>
    <row r="50" spans="3:38" x14ac:dyDescent="0.3">
      <c r="C50">
        <v>3</v>
      </c>
      <c r="D50">
        <v>1</v>
      </c>
      <c r="E50">
        <v>1</v>
      </c>
      <c r="F50">
        <v>3</v>
      </c>
      <c r="G50">
        <v>3</v>
      </c>
      <c r="H50">
        <v>1</v>
      </c>
      <c r="I50">
        <v>1</v>
      </c>
      <c r="J50">
        <v>3</v>
      </c>
      <c r="K50">
        <v>1</v>
      </c>
      <c r="L50">
        <v>3</v>
      </c>
      <c r="M50">
        <v>3</v>
      </c>
      <c r="N50">
        <v>3</v>
      </c>
      <c r="P50">
        <f>IF(C50="", "", IF(C50=P$28, 1, IF(C50=3, 3, 2)))</f>
        <v>3</v>
      </c>
      <c r="Q50">
        <f>IF(D50="", "", IF(D50=Q$28, 1, IF(D50=3, 3, 2)))</f>
        <v>1</v>
      </c>
      <c r="R50">
        <f>IF(E50="", "", IF(E50=R$28, 1, IF(E50=3, 3, 2)))</f>
        <v>2</v>
      </c>
      <c r="S50">
        <f>IF(F50="", "", IF(F50=S$28, 1, IF(F50=3, 3, 2)))</f>
        <v>3</v>
      </c>
      <c r="T50">
        <f>IF(G50="", "", IF(G50=T$28, 1, IF(G50=3, 3, 2)))</f>
        <v>3</v>
      </c>
      <c r="U50">
        <f>IF(H50="", "", IF(H50=U$28, 1, IF(H50=3, 3, 2)))</f>
        <v>2</v>
      </c>
      <c r="V50">
        <f>IF(I50="", "", IF(I50=V$28, 1, IF(I50=3, 3, 2)))</f>
        <v>1</v>
      </c>
      <c r="W50">
        <f>IF(J50="", "", IF(J50=W$28, 1, IF(J50=3, 3, 2)))</f>
        <v>3</v>
      </c>
      <c r="X50">
        <f>IF(K50="", "", IF(K50=X$28, 1, IF(K50=3, 3, 2)))</f>
        <v>2</v>
      </c>
      <c r="Y50">
        <f>IF(L50="", "", IF(L50=Y$28, 1, IF(L50=3, 3, 2)))</f>
        <v>3</v>
      </c>
      <c r="Z50">
        <f>IF(M50="", "", IF(M50=Z$28, 1, IF(M50=3, 3, 2)))</f>
        <v>3</v>
      </c>
      <c r="AA50">
        <f>IF(N50="", "", IF(N50=AA$28, 1, IF(N50=3, 3, 2)))</f>
        <v>3</v>
      </c>
      <c r="AB50">
        <v>4</v>
      </c>
      <c r="AD50">
        <v>4</v>
      </c>
      <c r="AE50">
        <v>5</v>
      </c>
      <c r="AG50" s="18" t="s">
        <v>71</v>
      </c>
      <c r="AH50" t="str">
        <f t="shared" si="6"/>
        <v>Very Little</v>
      </c>
      <c r="AI50" t="str">
        <f t="shared" si="4"/>
        <v>Agree</v>
      </c>
      <c r="AJ50" t="str">
        <f t="shared" si="5"/>
        <v>Strongly Agree</v>
      </c>
      <c r="AK50" t="s">
        <v>48</v>
      </c>
      <c r="AL50">
        <f>COUNTIF(AI30:AI200, "Strongly Agree")</f>
        <v>0</v>
      </c>
    </row>
    <row r="51" spans="3:38" ht="100.8" x14ac:dyDescent="0.3">
      <c r="C51">
        <v>2</v>
      </c>
      <c r="D51">
        <v>2</v>
      </c>
      <c r="E51">
        <v>2</v>
      </c>
      <c r="F51">
        <v>2</v>
      </c>
      <c r="G51">
        <v>2</v>
      </c>
      <c r="H51">
        <v>1</v>
      </c>
      <c r="I51">
        <v>2</v>
      </c>
      <c r="J51">
        <v>2</v>
      </c>
      <c r="K51">
        <v>1</v>
      </c>
      <c r="L51">
        <v>2</v>
      </c>
      <c r="M51">
        <v>1</v>
      </c>
      <c r="N51">
        <v>1</v>
      </c>
      <c r="P51">
        <f>IF(C51="", "", IF(C51=P$28, 1, IF(C51=3, 3, 2)))</f>
        <v>2</v>
      </c>
      <c r="Q51">
        <f>IF(D51="", "", IF(D51=Q$28, 1, IF(D51=3, 3, 2)))</f>
        <v>2</v>
      </c>
      <c r="R51">
        <f>IF(E51="", "", IF(E51=R$28, 1, IF(E51=3, 3, 2)))</f>
        <v>1</v>
      </c>
      <c r="S51">
        <f>IF(F51="", "", IF(F51=S$28, 1, IF(F51=3, 3, 2)))</f>
        <v>2</v>
      </c>
      <c r="T51">
        <f>IF(G51="", "", IF(G51=T$28, 1, IF(G51=3, 3, 2)))</f>
        <v>2</v>
      </c>
      <c r="U51">
        <f>IF(H51="", "", IF(H51=U$28, 1, IF(H51=3, 3, 2)))</f>
        <v>2</v>
      </c>
      <c r="V51">
        <f>IF(I51="", "", IF(I51=V$28, 1, IF(I51=3, 3, 2)))</f>
        <v>2</v>
      </c>
      <c r="W51">
        <f>IF(J51="", "", IF(J51=W$28, 1, IF(J51=3, 3, 2)))</f>
        <v>1</v>
      </c>
      <c r="X51">
        <f>IF(K51="", "", IF(K51=X$28, 1, IF(K51=3, 3, 2)))</f>
        <v>2</v>
      </c>
      <c r="Y51">
        <f>IF(L51="", "", IF(L51=Y$28, 1, IF(L51=3, 3, 2)))</f>
        <v>2</v>
      </c>
      <c r="Z51">
        <f>IF(M51="", "", IF(M51=Z$28, 1, IF(M51=3, 3, 2)))</f>
        <v>2</v>
      </c>
      <c r="AA51">
        <f>IF(N51="", "", IF(N51=AA$28, 1, IF(N51=3, 3, 2)))</f>
        <v>2</v>
      </c>
      <c r="AB51">
        <v>4</v>
      </c>
      <c r="AD51">
        <v>4</v>
      </c>
      <c r="AE51">
        <v>5</v>
      </c>
      <c r="AG51" s="18" t="s">
        <v>72</v>
      </c>
      <c r="AH51" t="str">
        <f t="shared" si="6"/>
        <v>Very Little</v>
      </c>
      <c r="AI51" t="str">
        <f t="shared" si="4"/>
        <v>Agree</v>
      </c>
      <c r="AJ51" t="str">
        <f t="shared" si="5"/>
        <v>Strongly Agree</v>
      </c>
    </row>
    <row r="52" spans="3:38" x14ac:dyDescent="0.3">
      <c r="C52">
        <v>2</v>
      </c>
      <c r="D52">
        <v>2</v>
      </c>
      <c r="E52">
        <v>3</v>
      </c>
      <c r="F52">
        <v>3</v>
      </c>
      <c r="G52">
        <v>1</v>
      </c>
      <c r="H52">
        <v>3</v>
      </c>
      <c r="I52">
        <v>2</v>
      </c>
      <c r="J52">
        <v>3</v>
      </c>
      <c r="K52">
        <v>3</v>
      </c>
      <c r="L52">
        <v>1</v>
      </c>
      <c r="M52">
        <v>3</v>
      </c>
      <c r="N52">
        <v>3</v>
      </c>
      <c r="P52">
        <f>IF(C52="", "", IF(C52=P$28, 1, IF(C52=3, 3, 2)))</f>
        <v>2</v>
      </c>
      <c r="Q52">
        <f>IF(D52="", "", IF(D52=Q$28, 1, IF(D52=3, 3, 2)))</f>
        <v>2</v>
      </c>
      <c r="R52">
        <f>IF(E52="", "", IF(E52=R$28, 1, IF(E52=3, 3, 2)))</f>
        <v>3</v>
      </c>
      <c r="S52">
        <f>IF(F52="", "", IF(F52=S$28, 1, IF(F52=3, 3, 2)))</f>
        <v>3</v>
      </c>
      <c r="T52">
        <f>IF(G52="", "", IF(G52=T$28, 1, IF(G52=3, 3, 2)))</f>
        <v>1</v>
      </c>
      <c r="U52">
        <f>IF(H52="", "", IF(H52=U$28, 1, IF(H52=3, 3, 2)))</f>
        <v>3</v>
      </c>
      <c r="V52">
        <f>IF(I52="", "", IF(I52=V$28, 1, IF(I52=3, 3, 2)))</f>
        <v>2</v>
      </c>
      <c r="W52">
        <f>IF(J52="", "", IF(J52=W$28, 1, IF(J52=3, 3, 2)))</f>
        <v>3</v>
      </c>
      <c r="X52">
        <f>IF(K52="", "", IF(K52=X$28, 1, IF(K52=3, 3, 2)))</f>
        <v>3</v>
      </c>
      <c r="Y52">
        <f>IF(L52="", "", IF(L52=Y$28, 1, IF(L52=3, 3, 2)))</f>
        <v>1</v>
      </c>
      <c r="Z52">
        <f>IF(M52="", "", IF(M52=Z$28, 1, IF(M52=3, 3, 2)))</f>
        <v>3</v>
      </c>
      <c r="AA52">
        <f>IF(N52="", "", IF(N52=AA$28, 1, IF(N52=3, 3, 2)))</f>
        <v>3</v>
      </c>
      <c r="AB52">
        <v>4</v>
      </c>
      <c r="AD52">
        <v>4</v>
      </c>
      <c r="AE52">
        <v>4</v>
      </c>
      <c r="AG52" s="18" t="s">
        <v>73</v>
      </c>
      <c r="AH52" t="str">
        <f t="shared" si="6"/>
        <v>Very Little</v>
      </c>
      <c r="AI52" t="str">
        <f t="shared" si="4"/>
        <v>Agree</v>
      </c>
      <c r="AJ52" t="str">
        <f t="shared" si="5"/>
        <v>Agree</v>
      </c>
      <c r="AK52" s="19" t="s">
        <v>55</v>
      </c>
    </row>
    <row r="53" spans="3:38" ht="72" x14ac:dyDescent="0.3">
      <c r="C53">
        <v>3</v>
      </c>
      <c r="D53">
        <v>3</v>
      </c>
      <c r="E53">
        <v>3</v>
      </c>
      <c r="F53">
        <v>3</v>
      </c>
      <c r="G53">
        <v>2</v>
      </c>
      <c r="H53">
        <v>1</v>
      </c>
      <c r="I53">
        <v>3</v>
      </c>
      <c r="J53">
        <v>3</v>
      </c>
      <c r="K53">
        <v>3</v>
      </c>
      <c r="L53">
        <v>3</v>
      </c>
      <c r="M53">
        <v>3</v>
      </c>
      <c r="N53">
        <v>3</v>
      </c>
      <c r="P53">
        <f>IF(C53="", "", IF(C53=P$28, 1, IF(C53=3, 3, 2)))</f>
        <v>3</v>
      </c>
      <c r="Q53">
        <f>IF(D53="", "", IF(D53=Q$28, 1, IF(D53=3, 3, 2)))</f>
        <v>3</v>
      </c>
      <c r="R53">
        <f>IF(E53="", "", IF(E53=R$28, 1, IF(E53=3, 3, 2)))</f>
        <v>3</v>
      </c>
      <c r="S53">
        <f>IF(F53="", "", IF(F53=S$28, 1, IF(F53=3, 3, 2)))</f>
        <v>3</v>
      </c>
      <c r="T53">
        <f>IF(G53="", "", IF(G53=T$28, 1, IF(G53=3, 3, 2)))</f>
        <v>2</v>
      </c>
      <c r="U53">
        <f>IF(H53="", "", IF(H53=U$28, 1, IF(H53=3, 3, 2)))</f>
        <v>2</v>
      </c>
      <c r="V53">
        <f>IF(I53="", "", IF(I53=V$28, 1, IF(I53=3, 3, 2)))</f>
        <v>3</v>
      </c>
      <c r="W53">
        <f>IF(J53="", "", IF(J53=W$28, 1, IF(J53=3, 3, 2)))</f>
        <v>3</v>
      </c>
      <c r="X53">
        <f>IF(K53="", "", IF(K53=X$28, 1, IF(K53=3, 3, 2)))</f>
        <v>3</v>
      </c>
      <c r="Y53">
        <f>IF(L53="", "", IF(L53=Y$28, 1, IF(L53=3, 3, 2)))</f>
        <v>3</v>
      </c>
      <c r="Z53">
        <f>IF(M53="", "", IF(M53=Z$28, 1, IF(M53=3, 3, 2)))</f>
        <v>3</v>
      </c>
      <c r="AA53">
        <f>IF(N53="", "", IF(N53=AA$28, 1, IF(N53=3, 3, 2)))</f>
        <v>3</v>
      </c>
      <c r="AB53">
        <v>3</v>
      </c>
      <c r="AD53">
        <v>3</v>
      </c>
      <c r="AE53">
        <v>4</v>
      </c>
      <c r="AG53" s="18" t="s">
        <v>74</v>
      </c>
      <c r="AH53" t="str">
        <f t="shared" si="6"/>
        <v>1-2 years</v>
      </c>
      <c r="AI53" t="str">
        <f t="shared" si="4"/>
        <v>Unsure</v>
      </c>
      <c r="AJ53" t="str">
        <f t="shared" si="5"/>
        <v>Agree</v>
      </c>
      <c r="AK53" t="s">
        <v>54</v>
      </c>
      <c r="AL53">
        <f>COUNTIF(AJ37:AJ207, "Strongly Disagree")</f>
        <v>0</v>
      </c>
    </row>
    <row r="54" spans="3:38" ht="43.2" x14ac:dyDescent="0.3">
      <c r="C54">
        <v>3</v>
      </c>
      <c r="D54">
        <v>2</v>
      </c>
      <c r="E54">
        <v>1</v>
      </c>
      <c r="F54">
        <v>3</v>
      </c>
      <c r="G54">
        <v>2</v>
      </c>
      <c r="H54">
        <v>2</v>
      </c>
      <c r="I54">
        <v>1</v>
      </c>
      <c r="J54">
        <v>1</v>
      </c>
      <c r="K54">
        <v>1</v>
      </c>
      <c r="L54">
        <v>2</v>
      </c>
      <c r="M54">
        <v>2</v>
      </c>
      <c r="N54">
        <v>2</v>
      </c>
      <c r="P54">
        <f>IF(C54="", "", IF(C54=P$28, 1, IF(C54=3, 3, 2)))</f>
        <v>3</v>
      </c>
      <c r="Q54">
        <f>IF(D54="", "", IF(D54=Q$28, 1, IF(D54=3, 3, 2)))</f>
        <v>2</v>
      </c>
      <c r="R54">
        <f>IF(E54="", "", IF(E54=R$28, 1, IF(E54=3, 3, 2)))</f>
        <v>2</v>
      </c>
      <c r="S54">
        <f>IF(F54="", "", IF(F54=S$28, 1, IF(F54=3, 3, 2)))</f>
        <v>3</v>
      </c>
      <c r="T54">
        <f>IF(G54="", "", IF(G54=T$28, 1, IF(G54=3, 3, 2)))</f>
        <v>2</v>
      </c>
      <c r="U54">
        <f>IF(H54="", "", IF(H54=U$28, 1, IF(H54=3, 3, 2)))</f>
        <v>1</v>
      </c>
      <c r="V54">
        <f>IF(I54="", "", IF(I54=V$28, 1, IF(I54=3, 3, 2)))</f>
        <v>1</v>
      </c>
      <c r="W54">
        <f>IF(J54="", "", IF(J54=W$28, 1, IF(J54=3, 3, 2)))</f>
        <v>2</v>
      </c>
      <c r="X54">
        <f>IF(K54="", "", IF(K54=X$28, 1, IF(K54=3, 3, 2)))</f>
        <v>2</v>
      </c>
      <c r="Y54">
        <f>IF(L54="", "", IF(L54=Y$28, 1, IF(L54=3, 3, 2)))</f>
        <v>2</v>
      </c>
      <c r="Z54">
        <f>IF(M54="", "", IF(M54=Z$28, 1, IF(M54=3, 3, 2)))</f>
        <v>1</v>
      </c>
      <c r="AA54">
        <f>IF(N54="", "", IF(N54=AA$28, 1, IF(N54=3, 3, 2)))</f>
        <v>1</v>
      </c>
      <c r="AB54">
        <v>3</v>
      </c>
      <c r="AD54">
        <v>3</v>
      </c>
      <c r="AE54">
        <v>5</v>
      </c>
      <c r="AG54" s="18" t="s">
        <v>75</v>
      </c>
      <c r="AH54" t="str">
        <f t="shared" si="6"/>
        <v>1-2 years</v>
      </c>
      <c r="AI54" t="str">
        <f t="shared" si="4"/>
        <v>Unsure</v>
      </c>
      <c r="AJ54" t="str">
        <f t="shared" si="5"/>
        <v>Strongly Agree</v>
      </c>
      <c r="AK54" t="s">
        <v>47</v>
      </c>
      <c r="AL54">
        <f>COUNTIF(AJ37:AJ207, "Disagree")</f>
        <v>1</v>
      </c>
    </row>
    <row r="55" spans="3:38" ht="72" x14ac:dyDescent="0.3">
      <c r="C55">
        <v>2</v>
      </c>
      <c r="D55">
        <v>2</v>
      </c>
      <c r="E55">
        <v>1</v>
      </c>
      <c r="F55">
        <v>2</v>
      </c>
      <c r="G55">
        <v>1</v>
      </c>
      <c r="H55">
        <v>2</v>
      </c>
      <c r="I55">
        <v>2</v>
      </c>
      <c r="J55">
        <v>1</v>
      </c>
      <c r="K55">
        <v>1</v>
      </c>
      <c r="L55">
        <v>2</v>
      </c>
      <c r="M55">
        <v>2</v>
      </c>
      <c r="N55">
        <v>1</v>
      </c>
      <c r="P55">
        <f>IF(C55="", "", IF(C55=P$28, 1, IF(C55=3, 3, 2)))</f>
        <v>2</v>
      </c>
      <c r="Q55">
        <f>IF(D55="", "", IF(D55=Q$28, 1, IF(D55=3, 3, 2)))</f>
        <v>2</v>
      </c>
      <c r="R55">
        <f>IF(E55="", "", IF(E55=R$28, 1, IF(E55=3, 3, 2)))</f>
        <v>2</v>
      </c>
      <c r="S55">
        <f>IF(F55="", "", IF(F55=S$28, 1, IF(F55=3, 3, 2)))</f>
        <v>2</v>
      </c>
      <c r="T55">
        <f>IF(G55="", "", IF(G55=T$28, 1, IF(G55=3, 3, 2)))</f>
        <v>1</v>
      </c>
      <c r="U55">
        <f>IF(H55="", "", IF(H55=U$28, 1, IF(H55=3, 3, 2)))</f>
        <v>1</v>
      </c>
      <c r="V55">
        <f>IF(I55="", "", IF(I55=V$28, 1, IF(I55=3, 3, 2)))</f>
        <v>2</v>
      </c>
      <c r="W55">
        <f>IF(J55="", "", IF(J55=W$28, 1, IF(J55=3, 3, 2)))</f>
        <v>2</v>
      </c>
      <c r="X55">
        <f>IF(K55="", "", IF(K55=X$28, 1, IF(K55=3, 3, 2)))</f>
        <v>2</v>
      </c>
      <c r="Y55">
        <f>IF(L55="", "", IF(L55=Y$28, 1, IF(L55=3, 3, 2)))</f>
        <v>2</v>
      </c>
      <c r="Z55">
        <f>IF(M55="", "", IF(M55=Z$28, 1, IF(M55=3, 3, 2)))</f>
        <v>1</v>
      </c>
      <c r="AA55">
        <f>IF(N55="", "", IF(N55=AA$28, 1, IF(N55=3, 3, 2)))</f>
        <v>2</v>
      </c>
      <c r="AB55">
        <v>2</v>
      </c>
      <c r="AD55">
        <v>2</v>
      </c>
      <c r="AE55">
        <v>4</v>
      </c>
      <c r="AG55" s="18" t="s">
        <v>76</v>
      </c>
      <c r="AH55" t="str">
        <f t="shared" si="6"/>
        <v>3-5 years</v>
      </c>
      <c r="AI55" t="str">
        <f t="shared" si="4"/>
        <v>Disagree</v>
      </c>
      <c r="AJ55" t="str">
        <f t="shared" si="5"/>
        <v>Agree</v>
      </c>
      <c r="AK55" t="s">
        <v>49</v>
      </c>
      <c r="AL55">
        <f>COUNTIF(AJ37:AJ207, "Unsure")</f>
        <v>5</v>
      </c>
    </row>
    <row r="56" spans="3:38" ht="28.8" x14ac:dyDescent="0.3">
      <c r="C56">
        <v>2</v>
      </c>
      <c r="D56">
        <v>2</v>
      </c>
      <c r="E56">
        <v>2</v>
      </c>
      <c r="F56">
        <v>1</v>
      </c>
      <c r="G56">
        <v>2</v>
      </c>
      <c r="H56">
        <v>1</v>
      </c>
      <c r="I56">
        <v>1</v>
      </c>
      <c r="J56">
        <v>1</v>
      </c>
      <c r="K56">
        <v>1</v>
      </c>
      <c r="L56">
        <v>1</v>
      </c>
      <c r="M56">
        <v>2</v>
      </c>
      <c r="N56">
        <v>1</v>
      </c>
      <c r="P56">
        <f>IF(C56="", "", IF(C56=P$28, 1, IF(C56=3, 3, 2)))</f>
        <v>2</v>
      </c>
      <c r="Q56">
        <f>IF(D56="", "", IF(D56=Q$28, 1, IF(D56=3, 3, 2)))</f>
        <v>2</v>
      </c>
      <c r="R56">
        <f>IF(E56="", "", IF(E56=R$28, 1, IF(E56=3, 3, 2)))</f>
        <v>1</v>
      </c>
      <c r="S56">
        <f>IF(F56="", "", IF(F56=S$28, 1, IF(F56=3, 3, 2)))</f>
        <v>1</v>
      </c>
      <c r="T56">
        <f>IF(G56="", "", IF(G56=T$28, 1, IF(G56=3, 3, 2)))</f>
        <v>2</v>
      </c>
      <c r="U56">
        <f>IF(H56="", "", IF(H56=U$28, 1, IF(H56=3, 3, 2)))</f>
        <v>2</v>
      </c>
      <c r="V56">
        <f>IF(I56="", "", IF(I56=V$28, 1, IF(I56=3, 3, 2)))</f>
        <v>1</v>
      </c>
      <c r="W56">
        <f>IF(J56="", "", IF(J56=W$28, 1, IF(J56=3, 3, 2)))</f>
        <v>2</v>
      </c>
      <c r="X56">
        <f>IF(K56="", "", IF(K56=X$28, 1, IF(K56=3, 3, 2)))</f>
        <v>2</v>
      </c>
      <c r="Y56">
        <f>IF(L56="", "", IF(L56=Y$28, 1, IF(L56=3, 3, 2)))</f>
        <v>1</v>
      </c>
      <c r="Z56">
        <f>IF(M56="", "", IF(M56=Z$28, 1, IF(M56=3, 3, 2)))</f>
        <v>1</v>
      </c>
      <c r="AA56">
        <f>IF(N56="", "", IF(N56=AA$28, 1, IF(N56=3, 3, 2)))</f>
        <v>2</v>
      </c>
      <c r="AB56">
        <v>3</v>
      </c>
      <c r="AD56">
        <v>3</v>
      </c>
      <c r="AE56">
        <v>4</v>
      </c>
      <c r="AG56" s="18" t="s">
        <v>77</v>
      </c>
      <c r="AH56" t="str">
        <f t="shared" si="6"/>
        <v>1-2 years</v>
      </c>
      <c r="AI56" t="str">
        <f t="shared" si="4"/>
        <v>Unsure</v>
      </c>
      <c r="AJ56" t="str">
        <f t="shared" si="5"/>
        <v>Agree</v>
      </c>
      <c r="AK56" t="s">
        <v>45</v>
      </c>
      <c r="AL56">
        <f>COUNTIF(AJ37:AJ207, "Agree")</f>
        <v>33</v>
      </c>
    </row>
    <row r="57" spans="3:38" ht="100.8" x14ac:dyDescent="0.3">
      <c r="C57">
        <v>1</v>
      </c>
      <c r="D57">
        <v>1</v>
      </c>
      <c r="E57">
        <v>1</v>
      </c>
      <c r="F57">
        <v>1</v>
      </c>
      <c r="G57">
        <v>2</v>
      </c>
      <c r="H57">
        <v>2</v>
      </c>
      <c r="I57">
        <v>2</v>
      </c>
      <c r="J57">
        <v>3</v>
      </c>
      <c r="K57">
        <v>2</v>
      </c>
      <c r="L57">
        <v>2</v>
      </c>
      <c r="M57">
        <v>1</v>
      </c>
      <c r="N57">
        <v>1</v>
      </c>
      <c r="P57">
        <f>IF(C57="", "", IF(C57=P$28, 1, IF(C57=3, 3, 2)))</f>
        <v>1</v>
      </c>
      <c r="Q57">
        <f>IF(D57="", "", IF(D57=Q$28, 1, IF(D57=3, 3, 2)))</f>
        <v>1</v>
      </c>
      <c r="R57">
        <f>IF(E57="", "", IF(E57=R$28, 1, IF(E57=3, 3, 2)))</f>
        <v>2</v>
      </c>
      <c r="S57">
        <f>IF(F57="", "", IF(F57=S$28, 1, IF(F57=3, 3, 2)))</f>
        <v>1</v>
      </c>
      <c r="T57">
        <f>IF(G57="", "", IF(G57=T$28, 1, IF(G57=3, 3, 2)))</f>
        <v>2</v>
      </c>
      <c r="U57">
        <f>IF(H57="", "", IF(H57=U$28, 1, IF(H57=3, 3, 2)))</f>
        <v>1</v>
      </c>
      <c r="V57">
        <f>IF(I57="", "", IF(I57=V$28, 1, IF(I57=3, 3, 2)))</f>
        <v>2</v>
      </c>
      <c r="W57">
        <f>IF(J57="", "", IF(J57=W$28, 1, IF(J57=3, 3, 2)))</f>
        <v>3</v>
      </c>
      <c r="X57">
        <f>IF(K57="", "", IF(K57=X$28, 1, IF(K57=3, 3, 2)))</f>
        <v>1</v>
      </c>
      <c r="Y57">
        <f>IF(L57="", "", IF(L57=Y$28, 1, IF(L57=3, 3, 2)))</f>
        <v>2</v>
      </c>
      <c r="Z57">
        <f>IF(M57="", "", IF(M57=Z$28, 1, IF(M57=3, 3, 2)))</f>
        <v>2</v>
      </c>
      <c r="AA57">
        <f>IF(N57="", "", IF(N57=AA$28, 1, IF(N57=3, 3, 2)))</f>
        <v>2</v>
      </c>
      <c r="AB57">
        <v>4</v>
      </c>
      <c r="AD57">
        <v>4</v>
      </c>
      <c r="AE57">
        <v>4</v>
      </c>
      <c r="AG57" s="18" t="s">
        <v>78</v>
      </c>
      <c r="AH57" t="str">
        <f t="shared" si="6"/>
        <v>Very Little</v>
      </c>
      <c r="AI57" t="str">
        <f t="shared" si="4"/>
        <v>Agree</v>
      </c>
      <c r="AJ57" t="str">
        <f t="shared" si="5"/>
        <v>Agree</v>
      </c>
      <c r="AK57" t="s">
        <v>48</v>
      </c>
      <c r="AL57">
        <f>COUNTIF(AJ37:AJ207, "Strongly Agree")</f>
        <v>12</v>
      </c>
    </row>
    <row r="58" spans="3:38" ht="28.8" x14ac:dyDescent="0.3">
      <c r="C58">
        <v>2</v>
      </c>
      <c r="D58">
        <v>1</v>
      </c>
      <c r="E58">
        <v>2</v>
      </c>
      <c r="F58">
        <v>3</v>
      </c>
      <c r="G58">
        <v>2</v>
      </c>
      <c r="H58">
        <v>1</v>
      </c>
      <c r="I58">
        <v>2</v>
      </c>
      <c r="J58">
        <v>3</v>
      </c>
      <c r="K58">
        <v>1</v>
      </c>
      <c r="L58">
        <v>2</v>
      </c>
      <c r="M58">
        <v>3</v>
      </c>
      <c r="N58">
        <v>2</v>
      </c>
      <c r="P58">
        <f>IF(C58="", "", IF(C58=P$28, 1, IF(C58=3, 3, 2)))</f>
        <v>2</v>
      </c>
      <c r="Q58">
        <f>IF(D58="", "", IF(D58=Q$28, 1, IF(D58=3, 3, 2)))</f>
        <v>1</v>
      </c>
      <c r="R58">
        <f>IF(E58="", "", IF(E58=R$28, 1, IF(E58=3, 3, 2)))</f>
        <v>1</v>
      </c>
      <c r="S58">
        <f>IF(F58="", "", IF(F58=S$28, 1, IF(F58=3, 3, 2)))</f>
        <v>3</v>
      </c>
      <c r="T58">
        <f>IF(G58="", "", IF(G58=T$28, 1, IF(G58=3, 3, 2)))</f>
        <v>2</v>
      </c>
      <c r="U58">
        <f>IF(H58="", "", IF(H58=U$28, 1, IF(H58=3, 3, 2)))</f>
        <v>2</v>
      </c>
      <c r="V58">
        <f>IF(I58="", "", IF(I58=V$28, 1, IF(I58=3, 3, 2)))</f>
        <v>2</v>
      </c>
      <c r="W58">
        <f>IF(J58="", "", IF(J58=W$28, 1, IF(J58=3, 3, 2)))</f>
        <v>3</v>
      </c>
      <c r="X58">
        <f>IF(K58="", "", IF(K58=X$28, 1, IF(K58=3, 3, 2)))</f>
        <v>2</v>
      </c>
      <c r="Y58">
        <f>IF(L58="", "", IF(L58=Y$28, 1, IF(L58=3, 3, 2)))</f>
        <v>2</v>
      </c>
      <c r="Z58">
        <f>IF(M58="", "", IF(M58=Z$28, 1, IF(M58=3, 3, 2)))</f>
        <v>3</v>
      </c>
      <c r="AA58">
        <f>IF(N58="", "", IF(N58=AA$28, 1, IF(N58=3, 3, 2)))</f>
        <v>1</v>
      </c>
      <c r="AB58">
        <v>4</v>
      </c>
      <c r="AD58">
        <v>4</v>
      </c>
      <c r="AE58">
        <v>4</v>
      </c>
      <c r="AG58" s="18" t="s">
        <v>79</v>
      </c>
      <c r="AH58" t="str">
        <f t="shared" si="6"/>
        <v>Very Little</v>
      </c>
      <c r="AI58" t="str">
        <f t="shared" si="4"/>
        <v>Agree</v>
      </c>
      <c r="AJ58" t="str">
        <f t="shared" si="5"/>
        <v>Agree</v>
      </c>
    </row>
    <row r="59" spans="3:38" ht="28.8" x14ac:dyDescent="0.3">
      <c r="C59">
        <v>2</v>
      </c>
      <c r="D59">
        <v>1</v>
      </c>
      <c r="E59">
        <v>3</v>
      </c>
      <c r="F59">
        <v>3</v>
      </c>
      <c r="G59">
        <v>3</v>
      </c>
      <c r="H59">
        <v>2</v>
      </c>
      <c r="I59">
        <v>3</v>
      </c>
      <c r="J59">
        <v>1</v>
      </c>
      <c r="K59">
        <v>3</v>
      </c>
      <c r="L59">
        <v>3</v>
      </c>
      <c r="M59">
        <v>3</v>
      </c>
      <c r="N59">
        <v>3</v>
      </c>
      <c r="P59">
        <f>IF(C59="", "", IF(C59=P$28, 1, IF(C59=3, 3, 2)))</f>
        <v>2</v>
      </c>
      <c r="Q59">
        <f>IF(D59="", "", IF(D59=Q$28, 1, IF(D59=3, 3, 2)))</f>
        <v>1</v>
      </c>
      <c r="R59">
        <f>IF(E59="", "", IF(E59=R$28, 1, IF(E59=3, 3, 2)))</f>
        <v>3</v>
      </c>
      <c r="S59">
        <f>IF(F59="", "", IF(F59=S$28, 1, IF(F59=3, 3, 2)))</f>
        <v>3</v>
      </c>
      <c r="T59">
        <f>IF(G59="", "", IF(G59=T$28, 1, IF(G59=3, 3, 2)))</f>
        <v>3</v>
      </c>
      <c r="U59">
        <f>IF(H59="", "", IF(H59=U$28, 1, IF(H59=3, 3, 2)))</f>
        <v>1</v>
      </c>
      <c r="V59">
        <f>IF(I59="", "", IF(I59=V$28, 1, IF(I59=3, 3, 2)))</f>
        <v>3</v>
      </c>
      <c r="W59">
        <f>IF(J59="", "", IF(J59=W$28, 1, IF(J59=3, 3, 2)))</f>
        <v>2</v>
      </c>
      <c r="X59">
        <f>IF(K59="", "", IF(K59=X$28, 1, IF(K59=3, 3, 2)))</f>
        <v>3</v>
      </c>
      <c r="Y59">
        <f>IF(L59="", "", IF(L59=Y$28, 1, IF(L59=3, 3, 2)))</f>
        <v>3</v>
      </c>
      <c r="Z59">
        <f>IF(M59="", "", IF(M59=Z$28, 1, IF(M59=3, 3, 2)))</f>
        <v>3</v>
      </c>
      <c r="AA59">
        <f>IF(N59="", "", IF(N59=AA$28, 1, IF(N59=3, 3, 2)))</f>
        <v>3</v>
      </c>
      <c r="AB59">
        <v>4</v>
      </c>
      <c r="AD59">
        <v>4</v>
      </c>
      <c r="AE59">
        <v>4</v>
      </c>
      <c r="AG59" s="18" t="s">
        <v>80</v>
      </c>
      <c r="AH59" t="str">
        <f t="shared" si="6"/>
        <v>Very Little</v>
      </c>
      <c r="AI59" t="str">
        <f t="shared" si="4"/>
        <v>Agree</v>
      </c>
      <c r="AJ59" t="str">
        <f t="shared" si="5"/>
        <v>Agree</v>
      </c>
    </row>
    <row r="60" spans="3:38" ht="43.2" x14ac:dyDescent="0.3">
      <c r="C60">
        <v>2</v>
      </c>
      <c r="D60">
        <v>3</v>
      </c>
      <c r="E60">
        <v>1</v>
      </c>
      <c r="F60">
        <v>2</v>
      </c>
      <c r="G60">
        <v>2</v>
      </c>
      <c r="H60">
        <v>1</v>
      </c>
      <c r="I60">
        <v>2</v>
      </c>
      <c r="J60">
        <v>3</v>
      </c>
      <c r="K60">
        <v>2</v>
      </c>
      <c r="L60">
        <v>2</v>
      </c>
      <c r="M60">
        <v>1</v>
      </c>
      <c r="N60">
        <v>1</v>
      </c>
      <c r="P60">
        <f>IF(C60="", "", IF(C60=P$28, 1, IF(C60=3, 3, 2)))</f>
        <v>2</v>
      </c>
      <c r="Q60">
        <f>IF(D60="", "", IF(D60=Q$28, 1, IF(D60=3, 3, 2)))</f>
        <v>3</v>
      </c>
      <c r="R60">
        <f>IF(E60="", "", IF(E60=R$28, 1, IF(E60=3, 3, 2)))</f>
        <v>2</v>
      </c>
      <c r="S60">
        <f>IF(F60="", "", IF(F60=S$28, 1, IF(F60=3, 3, 2)))</f>
        <v>2</v>
      </c>
      <c r="T60">
        <f>IF(G60="", "", IF(G60=T$28, 1, IF(G60=3, 3, 2)))</f>
        <v>2</v>
      </c>
      <c r="U60">
        <f>IF(H60="", "", IF(H60=U$28, 1, IF(H60=3, 3, 2)))</f>
        <v>2</v>
      </c>
      <c r="V60">
        <f>IF(I60="", "", IF(I60=V$28, 1, IF(I60=3, 3, 2)))</f>
        <v>2</v>
      </c>
      <c r="W60">
        <f>IF(J60="", "", IF(J60=W$28, 1, IF(J60=3, 3, 2)))</f>
        <v>3</v>
      </c>
      <c r="X60">
        <f>IF(K60="", "", IF(K60=X$28, 1, IF(K60=3, 3, 2)))</f>
        <v>1</v>
      </c>
      <c r="Y60">
        <f>IF(L60="", "", IF(L60=Y$28, 1, IF(L60=3, 3, 2)))</f>
        <v>2</v>
      </c>
      <c r="Z60">
        <f>IF(M60="", "", IF(M60=Z$28, 1, IF(M60=3, 3, 2)))</f>
        <v>2</v>
      </c>
      <c r="AA60">
        <f>IF(N60="", "", IF(N60=AA$28, 1, IF(N60=3, 3, 2)))</f>
        <v>2</v>
      </c>
      <c r="AB60">
        <v>3</v>
      </c>
      <c r="AD60">
        <v>3</v>
      </c>
      <c r="AE60">
        <v>5</v>
      </c>
      <c r="AG60" s="18" t="s">
        <v>81</v>
      </c>
      <c r="AH60" t="str">
        <f t="shared" si="6"/>
        <v>1-2 years</v>
      </c>
      <c r="AI60" t="str">
        <f t="shared" si="4"/>
        <v>Unsure</v>
      </c>
      <c r="AJ60" t="str">
        <f t="shared" si="5"/>
        <v>Strongly Agree</v>
      </c>
    </row>
    <row r="61" spans="3:38" x14ac:dyDescent="0.3">
      <c r="C61">
        <v>3</v>
      </c>
      <c r="D61">
        <v>2</v>
      </c>
      <c r="E61">
        <v>2</v>
      </c>
      <c r="F61">
        <v>1</v>
      </c>
      <c r="G61">
        <v>2</v>
      </c>
      <c r="H61">
        <v>2</v>
      </c>
      <c r="I61">
        <v>1</v>
      </c>
      <c r="J61">
        <v>2</v>
      </c>
      <c r="K61">
        <v>1</v>
      </c>
      <c r="L61">
        <v>2</v>
      </c>
      <c r="M61">
        <v>1</v>
      </c>
      <c r="N61">
        <v>2</v>
      </c>
      <c r="P61">
        <f>IF(C61="", "", IF(C61=P$28, 1, IF(C61=3, 3, 2)))</f>
        <v>3</v>
      </c>
      <c r="Q61">
        <f>IF(D61="", "", IF(D61=Q$28, 1, IF(D61=3, 3, 2)))</f>
        <v>2</v>
      </c>
      <c r="R61">
        <f>IF(E61="", "", IF(E61=R$28, 1, IF(E61=3, 3, 2)))</f>
        <v>1</v>
      </c>
      <c r="S61">
        <f>IF(F61="", "", IF(F61=S$28, 1, IF(F61=3, 3, 2)))</f>
        <v>1</v>
      </c>
      <c r="T61">
        <f>IF(G61="", "", IF(G61=T$28, 1, IF(G61=3, 3, 2)))</f>
        <v>2</v>
      </c>
      <c r="U61">
        <f>IF(H61="", "", IF(H61=U$28, 1, IF(H61=3, 3, 2)))</f>
        <v>1</v>
      </c>
      <c r="V61">
        <f>IF(I61="", "", IF(I61=V$28, 1, IF(I61=3, 3, 2)))</f>
        <v>1</v>
      </c>
      <c r="W61">
        <f>IF(J61="", "", IF(J61=W$28, 1, IF(J61=3, 3, 2)))</f>
        <v>1</v>
      </c>
      <c r="X61">
        <f>IF(K61="", "", IF(K61=X$28, 1, IF(K61=3, 3, 2)))</f>
        <v>2</v>
      </c>
      <c r="Y61">
        <f>IF(L61="", "", IF(L61=Y$28, 1, IF(L61=3, 3, 2)))</f>
        <v>2</v>
      </c>
      <c r="Z61">
        <f>IF(M61="", "", IF(M61=Z$28, 1, IF(M61=3, 3, 2)))</f>
        <v>2</v>
      </c>
      <c r="AA61">
        <f>IF(N61="", "", IF(N61=AA$28, 1, IF(N61=3, 3, 2)))</f>
        <v>1</v>
      </c>
      <c r="AB61">
        <v>3</v>
      </c>
      <c r="AD61">
        <v>3</v>
      </c>
      <c r="AE61">
        <v>3</v>
      </c>
      <c r="AG61" s="18" t="s">
        <v>82</v>
      </c>
      <c r="AH61" t="str">
        <f t="shared" si="6"/>
        <v>1-2 years</v>
      </c>
      <c r="AI61" t="str">
        <f t="shared" si="4"/>
        <v>Unsure</v>
      </c>
      <c r="AJ61" t="str">
        <f t="shared" si="5"/>
        <v>Unsure</v>
      </c>
    </row>
    <row r="62" spans="3:38" ht="54.15" customHeight="1" x14ac:dyDescent="0.3">
      <c r="C62">
        <v>3</v>
      </c>
      <c r="D62">
        <v>3</v>
      </c>
      <c r="E62">
        <v>1</v>
      </c>
      <c r="F62">
        <v>1</v>
      </c>
      <c r="G62">
        <v>2</v>
      </c>
      <c r="H62">
        <v>1</v>
      </c>
      <c r="I62">
        <v>2</v>
      </c>
      <c r="J62">
        <v>1</v>
      </c>
      <c r="K62">
        <v>1</v>
      </c>
      <c r="L62">
        <v>2</v>
      </c>
      <c r="M62">
        <v>1</v>
      </c>
      <c r="N62">
        <v>1</v>
      </c>
      <c r="P62">
        <f>IF(C62="", "", IF(C62=P$28, 1, IF(C62=3, 3, 2)))</f>
        <v>3</v>
      </c>
      <c r="Q62">
        <f>IF(D62="", "", IF(D62=Q$28, 1, IF(D62=3, 3, 2)))</f>
        <v>3</v>
      </c>
      <c r="R62">
        <f>IF(E62="", "", IF(E62=R$28, 1, IF(E62=3, 3, 2)))</f>
        <v>2</v>
      </c>
      <c r="S62">
        <f>IF(F62="", "", IF(F62=S$28, 1, IF(F62=3, 3, 2)))</f>
        <v>1</v>
      </c>
      <c r="T62">
        <f>IF(G62="", "", IF(G62=T$28, 1, IF(G62=3, 3, 2)))</f>
        <v>2</v>
      </c>
      <c r="U62">
        <f>IF(H62="", "", IF(H62=U$28, 1, IF(H62=3, 3, 2)))</f>
        <v>2</v>
      </c>
      <c r="V62">
        <f>IF(I62="", "", IF(I62=V$28, 1, IF(I62=3, 3, 2)))</f>
        <v>2</v>
      </c>
      <c r="W62">
        <f>IF(J62="", "", IF(J62=W$28, 1, IF(J62=3, 3, 2)))</f>
        <v>2</v>
      </c>
      <c r="X62">
        <f>IF(K62="", "", IF(K62=X$28, 1, IF(K62=3, 3, 2)))</f>
        <v>2</v>
      </c>
      <c r="Y62">
        <f>IF(L62="", "", IF(L62=Y$28, 1, IF(L62=3, 3, 2)))</f>
        <v>2</v>
      </c>
      <c r="Z62">
        <f>IF(M62="", "", IF(M62=Z$28, 1, IF(M62=3, 3, 2)))</f>
        <v>2</v>
      </c>
      <c r="AA62">
        <f>IF(N62="", "", IF(N62=AA$28, 1, IF(N62=3, 3, 2)))</f>
        <v>2</v>
      </c>
      <c r="AB62">
        <v>3</v>
      </c>
      <c r="AD62">
        <v>3</v>
      </c>
      <c r="AE62">
        <v>4</v>
      </c>
      <c r="AG62" s="18" t="s">
        <v>83</v>
      </c>
      <c r="AH62" t="str">
        <f t="shared" si="6"/>
        <v>1-2 years</v>
      </c>
      <c r="AI62" t="str">
        <f t="shared" si="4"/>
        <v>Unsure</v>
      </c>
      <c r="AJ62" t="str">
        <f t="shared" si="5"/>
        <v>Agree</v>
      </c>
    </row>
    <row r="63" spans="3:38" x14ac:dyDescent="0.3">
      <c r="C63">
        <v>1</v>
      </c>
      <c r="D63">
        <v>3</v>
      </c>
      <c r="E63">
        <v>3</v>
      </c>
      <c r="F63">
        <v>2</v>
      </c>
      <c r="G63">
        <v>2</v>
      </c>
      <c r="H63">
        <v>3</v>
      </c>
      <c r="I63">
        <v>3</v>
      </c>
      <c r="J63">
        <v>1</v>
      </c>
      <c r="K63">
        <v>1</v>
      </c>
      <c r="L63">
        <v>3</v>
      </c>
      <c r="M63">
        <v>1</v>
      </c>
      <c r="N63">
        <v>3</v>
      </c>
      <c r="P63">
        <f>IF(C63="", "", IF(C63=P$28, 1, IF(C63=3, 3, 2)))</f>
        <v>1</v>
      </c>
      <c r="Q63">
        <f>IF(D63="", "", IF(D63=Q$28, 1, IF(D63=3, 3, 2)))</f>
        <v>3</v>
      </c>
      <c r="R63">
        <f>IF(E63="", "", IF(E63=R$28, 1, IF(E63=3, 3, 2)))</f>
        <v>3</v>
      </c>
      <c r="S63">
        <f>IF(F63="", "", IF(F63=S$28, 1, IF(F63=3, 3, 2)))</f>
        <v>2</v>
      </c>
      <c r="T63">
        <f>IF(G63="", "", IF(G63=T$28, 1, IF(G63=3, 3, 2)))</f>
        <v>2</v>
      </c>
      <c r="U63">
        <f>IF(H63="", "", IF(H63=U$28, 1, IF(H63=3, 3, 2)))</f>
        <v>3</v>
      </c>
      <c r="V63">
        <f>IF(I63="", "", IF(I63=V$28, 1, IF(I63=3, 3, 2)))</f>
        <v>3</v>
      </c>
      <c r="W63">
        <f>IF(J63="", "", IF(J63=W$28, 1, IF(J63=3, 3, 2)))</f>
        <v>2</v>
      </c>
      <c r="X63">
        <f>IF(K63="", "", IF(K63=X$28, 1, IF(K63=3, 3, 2)))</f>
        <v>2</v>
      </c>
      <c r="Y63">
        <f>IF(L63="", "", IF(L63=Y$28, 1, IF(L63=3, 3, 2)))</f>
        <v>3</v>
      </c>
      <c r="Z63">
        <f>IF(M63="", "", IF(M63=Z$28, 1, IF(M63=3, 3, 2)))</f>
        <v>2</v>
      </c>
      <c r="AA63">
        <f>IF(N63="", "", IF(N63=AA$28, 1, IF(N63=3, 3, 2)))</f>
        <v>3</v>
      </c>
      <c r="AB63">
        <v>4</v>
      </c>
      <c r="AD63">
        <v>4</v>
      </c>
      <c r="AE63">
        <v>4</v>
      </c>
      <c r="AG63" s="18" t="s">
        <v>84</v>
      </c>
      <c r="AH63" t="str">
        <f t="shared" si="6"/>
        <v>Very Little</v>
      </c>
      <c r="AI63" t="str">
        <f t="shared" si="4"/>
        <v>Agree</v>
      </c>
      <c r="AJ63" t="str">
        <f t="shared" si="5"/>
        <v>Agree</v>
      </c>
    </row>
    <row r="64" spans="3:38" ht="86.4" x14ac:dyDescent="0.3">
      <c r="C64">
        <v>3</v>
      </c>
      <c r="D64">
        <v>1</v>
      </c>
      <c r="E64">
        <v>3</v>
      </c>
      <c r="F64">
        <v>2</v>
      </c>
      <c r="G64">
        <v>2</v>
      </c>
      <c r="H64">
        <v>3</v>
      </c>
      <c r="I64">
        <v>3</v>
      </c>
      <c r="J64">
        <v>3</v>
      </c>
      <c r="K64">
        <v>1</v>
      </c>
      <c r="L64">
        <v>3</v>
      </c>
      <c r="M64">
        <v>3</v>
      </c>
      <c r="N64">
        <v>3</v>
      </c>
      <c r="P64">
        <f>IF(C64="", "", IF(C64=P$28, 1, IF(C64=3, 3, 2)))</f>
        <v>3</v>
      </c>
      <c r="Q64">
        <f>IF(D64="", "", IF(D64=Q$28, 1, IF(D64=3, 3, 2)))</f>
        <v>1</v>
      </c>
      <c r="R64">
        <f>IF(E64="", "", IF(E64=R$28, 1, IF(E64=3, 3, 2)))</f>
        <v>3</v>
      </c>
      <c r="S64">
        <f>IF(F64="", "", IF(F64=S$28, 1, IF(F64=3, 3, 2)))</f>
        <v>2</v>
      </c>
      <c r="T64">
        <f>IF(G64="", "", IF(G64=T$28, 1, IF(G64=3, 3, 2)))</f>
        <v>2</v>
      </c>
      <c r="U64">
        <f>IF(H64="", "", IF(H64=U$28, 1, IF(H64=3, 3, 2)))</f>
        <v>3</v>
      </c>
      <c r="V64">
        <f>IF(I64="", "", IF(I64=V$28, 1, IF(I64=3, 3, 2)))</f>
        <v>3</v>
      </c>
      <c r="W64">
        <f>IF(J64="", "", IF(J64=W$28, 1, IF(J64=3, 3, 2)))</f>
        <v>3</v>
      </c>
      <c r="X64">
        <f>IF(K64="", "", IF(K64=X$28, 1, IF(K64=3, 3, 2)))</f>
        <v>2</v>
      </c>
      <c r="Y64">
        <f>IF(L64="", "", IF(L64=Y$28, 1, IF(L64=3, 3, 2)))</f>
        <v>3</v>
      </c>
      <c r="Z64">
        <f>IF(M64="", "", IF(M64=Z$28, 1, IF(M64=3, 3, 2)))</f>
        <v>3</v>
      </c>
      <c r="AA64">
        <f>IF(N64="", "", IF(N64=AA$28, 1, IF(N64=3, 3, 2)))</f>
        <v>3</v>
      </c>
      <c r="AB64">
        <v>4</v>
      </c>
      <c r="AD64">
        <v>4</v>
      </c>
      <c r="AE64">
        <v>5</v>
      </c>
      <c r="AG64" s="18" t="s">
        <v>85</v>
      </c>
      <c r="AH64" t="str">
        <f t="shared" si="6"/>
        <v>Very Little</v>
      </c>
      <c r="AI64" t="str">
        <f t="shared" si="4"/>
        <v>Agree</v>
      </c>
      <c r="AJ64" t="str">
        <f t="shared" si="5"/>
        <v>Strongly Agree</v>
      </c>
    </row>
    <row r="65" spans="3:36" x14ac:dyDescent="0.3">
      <c r="C65">
        <v>1</v>
      </c>
      <c r="D65">
        <v>2</v>
      </c>
      <c r="E65">
        <v>1</v>
      </c>
      <c r="F65">
        <v>1</v>
      </c>
      <c r="G65">
        <v>3</v>
      </c>
      <c r="H65">
        <v>2</v>
      </c>
      <c r="I65">
        <v>1</v>
      </c>
      <c r="J65">
        <v>1</v>
      </c>
      <c r="K65">
        <v>2</v>
      </c>
      <c r="L65">
        <v>2</v>
      </c>
      <c r="M65">
        <v>1</v>
      </c>
      <c r="N65">
        <v>2</v>
      </c>
      <c r="P65">
        <f>IF(C65="", "", IF(C65=P$28, 1, IF(C65=3, 3, 2)))</f>
        <v>1</v>
      </c>
      <c r="Q65">
        <f>IF(D65="", "", IF(D65=Q$28, 1, IF(D65=3, 3, 2)))</f>
        <v>2</v>
      </c>
      <c r="R65">
        <f>IF(E65="", "", IF(E65=R$28, 1, IF(E65=3, 3, 2)))</f>
        <v>2</v>
      </c>
      <c r="S65">
        <f>IF(F65="", "", IF(F65=S$28, 1, IF(F65=3, 3, 2)))</f>
        <v>1</v>
      </c>
      <c r="T65">
        <f>IF(G65="", "", IF(G65=T$28, 1, IF(G65=3, 3, 2)))</f>
        <v>3</v>
      </c>
      <c r="U65">
        <f>IF(H65="", "", IF(H65=U$28, 1, IF(H65=3, 3, 2)))</f>
        <v>1</v>
      </c>
      <c r="V65">
        <f>IF(I65="", "", IF(I65=V$28, 1, IF(I65=3, 3, 2)))</f>
        <v>1</v>
      </c>
      <c r="W65">
        <f>IF(J65="", "", IF(J65=W$28, 1, IF(J65=3, 3, 2)))</f>
        <v>2</v>
      </c>
      <c r="X65">
        <f>IF(K65="", "", IF(K65=X$28, 1, IF(K65=3, 3, 2)))</f>
        <v>1</v>
      </c>
      <c r="Y65">
        <f>IF(L65="", "", IF(L65=Y$28, 1, IF(L65=3, 3, 2)))</f>
        <v>2</v>
      </c>
      <c r="Z65">
        <f>IF(M65="", "", IF(M65=Z$28, 1, IF(M65=3, 3, 2)))</f>
        <v>2</v>
      </c>
      <c r="AA65">
        <f>IF(N65="", "", IF(N65=AA$28, 1, IF(N65=3, 3, 2)))</f>
        <v>1</v>
      </c>
      <c r="AB65">
        <v>4</v>
      </c>
      <c r="AD65">
        <v>4</v>
      </c>
      <c r="AE65">
        <v>5</v>
      </c>
      <c r="AG65" s="18" t="s">
        <v>86</v>
      </c>
      <c r="AH65" t="str">
        <f t="shared" si="6"/>
        <v>Very Little</v>
      </c>
      <c r="AI65" t="str">
        <f t="shared" si="4"/>
        <v>Agree</v>
      </c>
      <c r="AJ65" t="str">
        <f t="shared" si="5"/>
        <v>Strongly Agree</v>
      </c>
    </row>
    <row r="66" spans="3:36" x14ac:dyDescent="0.3">
      <c r="C66">
        <v>3</v>
      </c>
      <c r="D66">
        <v>3</v>
      </c>
      <c r="E66">
        <v>3</v>
      </c>
      <c r="F66">
        <v>3</v>
      </c>
      <c r="G66">
        <v>3</v>
      </c>
      <c r="H66">
        <v>3</v>
      </c>
      <c r="I66">
        <v>3</v>
      </c>
      <c r="J66">
        <v>3</v>
      </c>
      <c r="K66">
        <v>3</v>
      </c>
      <c r="L66">
        <v>3</v>
      </c>
      <c r="M66">
        <v>3</v>
      </c>
      <c r="N66">
        <v>3</v>
      </c>
      <c r="P66">
        <f>IF(C66="", "", IF(C66=P$28, 1, IF(C66=3, 3, 2)))</f>
        <v>3</v>
      </c>
      <c r="Q66">
        <f>IF(D66="", "", IF(D66=Q$28, 1, IF(D66=3, 3, 2)))</f>
        <v>3</v>
      </c>
      <c r="R66">
        <f>IF(E66="", "", IF(E66=R$28, 1, IF(E66=3, 3, 2)))</f>
        <v>3</v>
      </c>
      <c r="S66">
        <f>IF(F66="", "", IF(F66=S$28, 1, IF(F66=3, 3, 2)))</f>
        <v>3</v>
      </c>
      <c r="T66">
        <f>IF(G66="", "", IF(G66=T$28, 1, IF(G66=3, 3, 2)))</f>
        <v>3</v>
      </c>
      <c r="U66">
        <f>IF(H66="", "", IF(H66=U$28, 1, IF(H66=3, 3, 2)))</f>
        <v>3</v>
      </c>
      <c r="V66">
        <f>IF(I66="", "", IF(I66=V$28, 1, IF(I66=3, 3, 2)))</f>
        <v>3</v>
      </c>
      <c r="W66">
        <f>IF(J66="", "", IF(J66=W$28, 1, IF(J66=3, 3, 2)))</f>
        <v>3</v>
      </c>
      <c r="X66">
        <f>IF(K66="", "", IF(K66=X$28, 1, IF(K66=3, 3, 2)))</f>
        <v>3</v>
      </c>
      <c r="Y66">
        <f>IF(L66="", "", IF(L66=Y$28, 1, IF(L66=3, 3, 2)))</f>
        <v>3</v>
      </c>
      <c r="Z66">
        <f>IF(M66="", "", IF(M66=Z$28, 1, IF(M66=3, 3, 2)))</f>
        <v>3</v>
      </c>
      <c r="AA66">
        <f>IF(N66="", "", IF(N66=AA$28, 1, IF(N66=3, 3, 2)))</f>
        <v>3</v>
      </c>
      <c r="AB66">
        <v>4</v>
      </c>
      <c r="AD66">
        <v>4</v>
      </c>
      <c r="AE66">
        <v>4</v>
      </c>
      <c r="AG66" s="18" t="s">
        <v>87</v>
      </c>
      <c r="AH66" t="str">
        <f t="shared" si="6"/>
        <v>Very Little</v>
      </c>
      <c r="AI66" t="str">
        <f t="shared" si="4"/>
        <v>Agree</v>
      </c>
      <c r="AJ66" t="str">
        <f t="shared" si="5"/>
        <v>Agree</v>
      </c>
    </row>
    <row r="67" spans="3:36" ht="100.8" x14ac:dyDescent="0.3">
      <c r="C67">
        <v>2</v>
      </c>
      <c r="D67">
        <v>2</v>
      </c>
      <c r="E67">
        <v>1</v>
      </c>
      <c r="F67">
        <v>2</v>
      </c>
      <c r="G67">
        <v>2</v>
      </c>
      <c r="H67">
        <v>1</v>
      </c>
      <c r="I67">
        <v>2</v>
      </c>
      <c r="J67">
        <v>3</v>
      </c>
      <c r="K67">
        <v>1</v>
      </c>
      <c r="L67">
        <v>2</v>
      </c>
      <c r="M67">
        <v>1</v>
      </c>
      <c r="N67">
        <v>1</v>
      </c>
      <c r="P67">
        <f>IF(C67="", "", IF(C67=P$28, 1, IF(C67=3, 3, 2)))</f>
        <v>2</v>
      </c>
      <c r="Q67">
        <f>IF(D67="", "", IF(D67=Q$28, 1, IF(D67=3, 3, 2)))</f>
        <v>2</v>
      </c>
      <c r="R67">
        <f>IF(E67="", "", IF(E67=R$28, 1, IF(E67=3, 3, 2)))</f>
        <v>2</v>
      </c>
      <c r="S67">
        <f>IF(F67="", "", IF(F67=S$28, 1, IF(F67=3, 3, 2)))</f>
        <v>2</v>
      </c>
      <c r="T67">
        <f>IF(G67="", "", IF(G67=T$28, 1, IF(G67=3, 3, 2)))</f>
        <v>2</v>
      </c>
      <c r="U67">
        <f>IF(H67="", "", IF(H67=U$28, 1, IF(H67=3, 3, 2)))</f>
        <v>2</v>
      </c>
      <c r="V67">
        <f>IF(I67="", "", IF(I67=V$28, 1, IF(I67=3, 3, 2)))</f>
        <v>2</v>
      </c>
      <c r="W67">
        <f>IF(J67="", "", IF(J67=W$28, 1, IF(J67=3, 3, 2)))</f>
        <v>3</v>
      </c>
      <c r="X67">
        <f>IF(K67="", "", IF(K67=X$28, 1, IF(K67=3, 3, 2)))</f>
        <v>2</v>
      </c>
      <c r="Y67">
        <f>IF(L67="", "", IF(L67=Y$28, 1, IF(L67=3, 3, 2)))</f>
        <v>2</v>
      </c>
      <c r="Z67">
        <f>IF(M67="", "", IF(M67=Z$28, 1, IF(M67=3, 3, 2)))</f>
        <v>2</v>
      </c>
      <c r="AA67">
        <f>IF(N67="", "", IF(N67=AA$28, 1, IF(N67=3, 3, 2)))</f>
        <v>2</v>
      </c>
      <c r="AB67">
        <v>3</v>
      </c>
      <c r="AD67">
        <v>3</v>
      </c>
      <c r="AE67">
        <v>4</v>
      </c>
      <c r="AG67" s="18" t="s">
        <v>88</v>
      </c>
      <c r="AH67" t="str">
        <f t="shared" si="6"/>
        <v>1-2 years</v>
      </c>
      <c r="AI67" t="str">
        <f t="shared" si="4"/>
        <v>Unsure</v>
      </c>
      <c r="AJ67" t="str">
        <f t="shared" si="5"/>
        <v>Agree</v>
      </c>
    </row>
    <row r="68" spans="3:36" ht="86.4" x14ac:dyDescent="0.3">
      <c r="C68">
        <v>2</v>
      </c>
      <c r="D68">
        <v>3</v>
      </c>
      <c r="E68">
        <v>2</v>
      </c>
      <c r="F68">
        <v>2</v>
      </c>
      <c r="G68">
        <v>1</v>
      </c>
      <c r="H68">
        <v>3</v>
      </c>
      <c r="I68">
        <v>2</v>
      </c>
      <c r="J68">
        <v>1</v>
      </c>
      <c r="K68">
        <v>2</v>
      </c>
      <c r="L68">
        <v>2</v>
      </c>
      <c r="M68">
        <v>2</v>
      </c>
      <c r="N68">
        <v>3</v>
      </c>
      <c r="P68">
        <f>IF(C68="", "", IF(C68=P$28, 1, IF(C68=3, 3, 2)))</f>
        <v>2</v>
      </c>
      <c r="Q68">
        <f>IF(D68="", "", IF(D68=Q$28, 1, IF(D68=3, 3, 2)))</f>
        <v>3</v>
      </c>
      <c r="R68">
        <f>IF(E68="", "", IF(E68=R$28, 1, IF(E68=3, 3, 2)))</f>
        <v>1</v>
      </c>
      <c r="S68">
        <f>IF(F68="", "", IF(F68=S$28, 1, IF(F68=3, 3, 2)))</f>
        <v>2</v>
      </c>
      <c r="T68">
        <f>IF(G68="", "", IF(G68=T$28, 1, IF(G68=3, 3, 2)))</f>
        <v>1</v>
      </c>
      <c r="U68">
        <f>IF(H68="", "", IF(H68=U$28, 1, IF(H68=3, 3, 2)))</f>
        <v>3</v>
      </c>
      <c r="V68">
        <f>IF(I68="", "", IF(I68=V$28, 1, IF(I68=3, 3, 2)))</f>
        <v>2</v>
      </c>
      <c r="W68">
        <f>IF(J68="", "", IF(J68=W$28, 1, IF(J68=3, 3, 2)))</f>
        <v>2</v>
      </c>
      <c r="X68">
        <f>IF(K68="", "", IF(K68=X$28, 1, IF(K68=3, 3, 2)))</f>
        <v>1</v>
      </c>
      <c r="Y68">
        <f>IF(L68="", "", IF(L68=Y$28, 1, IF(L68=3, 3, 2)))</f>
        <v>2</v>
      </c>
      <c r="Z68">
        <f>IF(M68="", "", IF(M68=Z$28, 1, IF(M68=3, 3, 2)))</f>
        <v>1</v>
      </c>
      <c r="AA68">
        <f>IF(N68="", "", IF(N68=AA$28, 1, IF(N68=3, 3, 2)))</f>
        <v>3</v>
      </c>
      <c r="AB68">
        <v>2</v>
      </c>
      <c r="AD68">
        <v>2</v>
      </c>
      <c r="AE68">
        <v>4</v>
      </c>
      <c r="AG68" s="18" t="s">
        <v>89</v>
      </c>
      <c r="AH68" t="str">
        <f t="shared" si="6"/>
        <v>3-5 years</v>
      </c>
      <c r="AI68" t="str">
        <f t="shared" si="4"/>
        <v>Disagree</v>
      </c>
      <c r="AJ68" t="str">
        <f t="shared" si="5"/>
        <v>Agree</v>
      </c>
    </row>
    <row r="69" spans="3:36" ht="57.6" x14ac:dyDescent="0.3">
      <c r="C69">
        <v>1</v>
      </c>
      <c r="D69">
        <v>2</v>
      </c>
      <c r="E69">
        <v>3</v>
      </c>
      <c r="F69">
        <v>2</v>
      </c>
      <c r="G69">
        <v>2</v>
      </c>
      <c r="H69">
        <v>3</v>
      </c>
      <c r="I69">
        <v>2</v>
      </c>
      <c r="J69">
        <v>3</v>
      </c>
      <c r="K69">
        <v>3</v>
      </c>
      <c r="L69">
        <v>3</v>
      </c>
      <c r="M69">
        <v>3</v>
      </c>
      <c r="N69">
        <v>2</v>
      </c>
      <c r="P69">
        <f>IF(C69="", "", IF(C69=P$28, 1, IF(C69=3, 3, 2)))</f>
        <v>1</v>
      </c>
      <c r="Q69">
        <f>IF(D69="", "", IF(D69=Q$28, 1, IF(D69=3, 3, 2)))</f>
        <v>2</v>
      </c>
      <c r="R69">
        <f>IF(E69="", "", IF(E69=R$28, 1, IF(E69=3, 3, 2)))</f>
        <v>3</v>
      </c>
      <c r="S69">
        <f>IF(F69="", "", IF(F69=S$28, 1, IF(F69=3, 3, 2)))</f>
        <v>2</v>
      </c>
      <c r="T69">
        <f>IF(G69="", "", IF(G69=T$28, 1, IF(G69=3, 3, 2)))</f>
        <v>2</v>
      </c>
      <c r="U69">
        <f>IF(H69="", "", IF(H69=U$28, 1, IF(H69=3, 3, 2)))</f>
        <v>3</v>
      </c>
      <c r="V69">
        <f>IF(I69="", "", IF(I69=V$28, 1, IF(I69=3, 3, 2)))</f>
        <v>2</v>
      </c>
      <c r="W69">
        <f>IF(J69="", "", IF(J69=W$28, 1, IF(J69=3, 3, 2)))</f>
        <v>3</v>
      </c>
      <c r="X69">
        <f>IF(K69="", "", IF(K69=X$28, 1, IF(K69=3, 3, 2)))</f>
        <v>3</v>
      </c>
      <c r="Y69">
        <f>IF(L69="", "", IF(L69=Y$28, 1, IF(L69=3, 3, 2)))</f>
        <v>3</v>
      </c>
      <c r="Z69">
        <f>IF(M69="", "", IF(M69=Z$28, 1, IF(M69=3, 3, 2)))</f>
        <v>3</v>
      </c>
      <c r="AA69">
        <f>IF(N69="", "", IF(N69=AA$28, 1, IF(N69=3, 3, 2)))</f>
        <v>1</v>
      </c>
      <c r="AB69">
        <v>3</v>
      </c>
      <c r="AD69">
        <v>3</v>
      </c>
      <c r="AE69">
        <v>4</v>
      </c>
      <c r="AG69" s="18" t="s">
        <v>103</v>
      </c>
      <c r="AH69" t="str">
        <f t="shared" si="6"/>
        <v>1-2 years</v>
      </c>
      <c r="AI69" t="str">
        <f t="shared" si="4"/>
        <v>Unsure</v>
      </c>
      <c r="AJ69" t="str">
        <f t="shared" si="5"/>
        <v>Agree</v>
      </c>
    </row>
    <row r="70" spans="3:36" ht="43.2" x14ac:dyDescent="0.3">
      <c r="C70">
        <v>3</v>
      </c>
      <c r="D70">
        <v>3</v>
      </c>
      <c r="E70">
        <v>2</v>
      </c>
      <c r="F70">
        <v>1</v>
      </c>
      <c r="G70">
        <v>3</v>
      </c>
      <c r="H70">
        <v>3</v>
      </c>
      <c r="I70">
        <v>3</v>
      </c>
      <c r="J70">
        <v>3</v>
      </c>
      <c r="K70">
        <v>3</v>
      </c>
      <c r="L70">
        <v>3</v>
      </c>
      <c r="M70">
        <v>3</v>
      </c>
      <c r="N70">
        <v>1</v>
      </c>
      <c r="P70">
        <f t="shared" ref="P70:P93" si="7">IF(C70="", "", IF(C70=P$28, 1, IF(C70=3, 3, 2)))</f>
        <v>3</v>
      </c>
      <c r="Q70">
        <f t="shared" ref="Q70:Q93" si="8">IF(D70="", "", IF(D70=Q$28, 1, IF(D70=3, 3, 2)))</f>
        <v>3</v>
      </c>
      <c r="R70">
        <f t="shared" ref="R70:R93" si="9">IF(E70="", "", IF(E70=R$28, 1, IF(E70=3, 3, 2)))</f>
        <v>1</v>
      </c>
      <c r="S70">
        <f t="shared" ref="S70:S93" si="10">IF(F70="", "", IF(F70=S$28, 1, IF(F70=3, 3, 2)))</f>
        <v>1</v>
      </c>
      <c r="T70">
        <f t="shared" ref="T70:T93" si="11">IF(G70="", "", IF(G70=T$28, 1, IF(G70=3, 3, 2)))</f>
        <v>3</v>
      </c>
      <c r="U70">
        <f t="shared" ref="U70:U93" si="12">IF(H70="", "", IF(H70=U$28, 1, IF(H70=3, 3, 2)))</f>
        <v>3</v>
      </c>
      <c r="V70">
        <f t="shared" ref="V70:V93" si="13">IF(I70="", "", IF(I70=V$28, 1, IF(I70=3, 3, 2)))</f>
        <v>3</v>
      </c>
      <c r="W70">
        <f t="shared" ref="W70:W93" si="14">IF(J70="", "", IF(J70=W$28, 1, IF(J70=3, 3, 2)))</f>
        <v>3</v>
      </c>
      <c r="X70">
        <f t="shared" ref="X70:X93" si="15">IF(K70="", "", IF(K70=X$28, 1, IF(K70=3, 3, 2)))</f>
        <v>3</v>
      </c>
      <c r="Y70">
        <f t="shared" ref="Y70:Y93" si="16">IF(L70="", "", IF(L70=Y$28, 1, IF(L70=3, 3, 2)))</f>
        <v>3</v>
      </c>
      <c r="Z70">
        <f t="shared" ref="Z70:Z93" si="17">IF(M70="", "", IF(M70=Z$28, 1, IF(M70=3, 3, 2)))</f>
        <v>3</v>
      </c>
      <c r="AA70">
        <f t="shared" ref="AA70:AA93" si="18">IF(N70="", "", IF(N70=AA$28, 1, IF(N70=3, 3, 2)))</f>
        <v>2</v>
      </c>
      <c r="AB70">
        <v>3</v>
      </c>
      <c r="AD70">
        <v>3</v>
      </c>
      <c r="AE70">
        <v>4</v>
      </c>
      <c r="AG70" s="18" t="s">
        <v>104</v>
      </c>
      <c r="AH70" t="str">
        <f t="shared" si="6"/>
        <v>1-2 years</v>
      </c>
      <c r="AI70" t="str">
        <f t="shared" si="4"/>
        <v>Unsure</v>
      </c>
      <c r="AJ70" t="str">
        <f t="shared" si="5"/>
        <v>Agree</v>
      </c>
    </row>
    <row r="71" spans="3:36" ht="43.2" x14ac:dyDescent="0.3">
      <c r="C71">
        <v>3</v>
      </c>
      <c r="D71">
        <v>3</v>
      </c>
      <c r="E71">
        <v>3</v>
      </c>
      <c r="F71">
        <v>3</v>
      </c>
      <c r="G71">
        <v>3</v>
      </c>
      <c r="H71">
        <v>3</v>
      </c>
      <c r="I71">
        <v>3</v>
      </c>
      <c r="J71">
        <v>3</v>
      </c>
      <c r="K71">
        <v>3</v>
      </c>
      <c r="L71">
        <v>3</v>
      </c>
      <c r="M71">
        <v>3</v>
      </c>
      <c r="N71">
        <v>3</v>
      </c>
      <c r="P71">
        <f t="shared" si="7"/>
        <v>3</v>
      </c>
      <c r="Q71">
        <f t="shared" si="8"/>
        <v>3</v>
      </c>
      <c r="R71">
        <f t="shared" si="9"/>
        <v>3</v>
      </c>
      <c r="S71">
        <f t="shared" si="10"/>
        <v>3</v>
      </c>
      <c r="T71">
        <f t="shared" si="11"/>
        <v>3</v>
      </c>
      <c r="U71">
        <f t="shared" si="12"/>
        <v>3</v>
      </c>
      <c r="V71">
        <f t="shared" si="13"/>
        <v>3</v>
      </c>
      <c r="W71">
        <f t="shared" si="14"/>
        <v>3</v>
      </c>
      <c r="X71">
        <f t="shared" si="15"/>
        <v>3</v>
      </c>
      <c r="Y71">
        <f t="shared" si="16"/>
        <v>3</v>
      </c>
      <c r="Z71">
        <f t="shared" si="17"/>
        <v>3</v>
      </c>
      <c r="AA71">
        <f t="shared" si="18"/>
        <v>3</v>
      </c>
      <c r="AB71">
        <v>4</v>
      </c>
      <c r="AD71">
        <v>4</v>
      </c>
      <c r="AE71">
        <v>4</v>
      </c>
      <c r="AG71" s="18" t="s">
        <v>105</v>
      </c>
      <c r="AH71" t="str">
        <f t="shared" si="6"/>
        <v>Very Little</v>
      </c>
      <c r="AI71" t="str">
        <f t="shared" si="4"/>
        <v>Agree</v>
      </c>
      <c r="AJ71" t="str">
        <f t="shared" si="5"/>
        <v>Agree</v>
      </c>
    </row>
    <row r="72" spans="3:36" ht="86.4" x14ac:dyDescent="0.3">
      <c r="C72">
        <v>3</v>
      </c>
      <c r="D72">
        <v>2</v>
      </c>
      <c r="E72">
        <v>3</v>
      </c>
      <c r="F72">
        <v>2</v>
      </c>
      <c r="G72">
        <v>2</v>
      </c>
      <c r="H72">
        <v>1</v>
      </c>
      <c r="I72">
        <v>2</v>
      </c>
      <c r="J72">
        <v>3</v>
      </c>
      <c r="K72">
        <v>1</v>
      </c>
      <c r="L72">
        <v>2</v>
      </c>
      <c r="M72">
        <v>1</v>
      </c>
      <c r="N72">
        <v>3</v>
      </c>
      <c r="P72">
        <f t="shared" si="7"/>
        <v>3</v>
      </c>
      <c r="Q72">
        <f t="shared" si="8"/>
        <v>2</v>
      </c>
      <c r="R72">
        <f t="shared" si="9"/>
        <v>3</v>
      </c>
      <c r="S72">
        <f t="shared" si="10"/>
        <v>2</v>
      </c>
      <c r="T72">
        <f t="shared" si="11"/>
        <v>2</v>
      </c>
      <c r="U72">
        <f t="shared" si="12"/>
        <v>2</v>
      </c>
      <c r="V72">
        <f t="shared" si="13"/>
        <v>2</v>
      </c>
      <c r="W72">
        <f t="shared" si="14"/>
        <v>3</v>
      </c>
      <c r="X72">
        <f t="shared" si="15"/>
        <v>2</v>
      </c>
      <c r="Y72">
        <f t="shared" si="16"/>
        <v>2</v>
      </c>
      <c r="Z72">
        <f t="shared" si="17"/>
        <v>2</v>
      </c>
      <c r="AA72">
        <f t="shared" si="18"/>
        <v>3</v>
      </c>
      <c r="AB72">
        <v>4</v>
      </c>
      <c r="AD72">
        <v>4</v>
      </c>
      <c r="AE72">
        <v>4</v>
      </c>
      <c r="AG72" s="18" t="s">
        <v>106</v>
      </c>
      <c r="AH72" t="str">
        <f t="shared" si="6"/>
        <v>Very Little</v>
      </c>
      <c r="AI72" t="str">
        <f t="shared" si="4"/>
        <v>Agree</v>
      </c>
      <c r="AJ72" t="str">
        <f t="shared" si="5"/>
        <v>Agree</v>
      </c>
    </row>
    <row r="73" spans="3:36" ht="273.60000000000002" x14ac:dyDescent="0.3">
      <c r="C73">
        <v>1</v>
      </c>
      <c r="D73">
        <v>1</v>
      </c>
      <c r="E73">
        <v>2</v>
      </c>
      <c r="F73">
        <v>2</v>
      </c>
      <c r="G73">
        <v>2</v>
      </c>
      <c r="H73">
        <v>1</v>
      </c>
      <c r="I73">
        <v>1</v>
      </c>
      <c r="J73">
        <v>1</v>
      </c>
      <c r="K73">
        <v>1</v>
      </c>
      <c r="L73">
        <v>2</v>
      </c>
      <c r="M73">
        <v>1</v>
      </c>
      <c r="N73">
        <v>1</v>
      </c>
      <c r="P73">
        <f t="shared" si="7"/>
        <v>1</v>
      </c>
      <c r="Q73">
        <f t="shared" si="8"/>
        <v>1</v>
      </c>
      <c r="R73">
        <f t="shared" si="9"/>
        <v>1</v>
      </c>
      <c r="S73">
        <f t="shared" si="10"/>
        <v>2</v>
      </c>
      <c r="T73">
        <f t="shared" si="11"/>
        <v>2</v>
      </c>
      <c r="U73">
        <f t="shared" si="12"/>
        <v>2</v>
      </c>
      <c r="V73">
        <f t="shared" si="13"/>
        <v>1</v>
      </c>
      <c r="W73">
        <f t="shared" si="14"/>
        <v>2</v>
      </c>
      <c r="X73">
        <f t="shared" si="15"/>
        <v>2</v>
      </c>
      <c r="Y73">
        <f t="shared" si="16"/>
        <v>2</v>
      </c>
      <c r="Z73">
        <f t="shared" si="17"/>
        <v>2</v>
      </c>
      <c r="AA73">
        <f t="shared" si="18"/>
        <v>2</v>
      </c>
      <c r="AB73">
        <v>3</v>
      </c>
      <c r="AD73">
        <v>3</v>
      </c>
      <c r="AE73">
        <v>4</v>
      </c>
      <c r="AG73" s="18" t="s">
        <v>107</v>
      </c>
      <c r="AH73" t="str">
        <f t="shared" si="6"/>
        <v>1-2 years</v>
      </c>
      <c r="AI73" t="str">
        <f t="shared" si="4"/>
        <v>Unsure</v>
      </c>
      <c r="AJ73" t="str">
        <f t="shared" si="5"/>
        <v>Agree</v>
      </c>
    </row>
    <row r="74" spans="3:36" ht="72" x14ac:dyDescent="0.3">
      <c r="C74">
        <v>1</v>
      </c>
      <c r="D74">
        <v>2</v>
      </c>
      <c r="E74">
        <v>1</v>
      </c>
      <c r="F74">
        <v>2</v>
      </c>
      <c r="G74">
        <v>1</v>
      </c>
      <c r="H74">
        <v>1</v>
      </c>
      <c r="I74">
        <v>2</v>
      </c>
      <c r="J74">
        <v>2</v>
      </c>
      <c r="K74">
        <v>1</v>
      </c>
      <c r="L74">
        <v>2</v>
      </c>
      <c r="M74">
        <v>1</v>
      </c>
      <c r="N74">
        <v>2</v>
      </c>
      <c r="P74">
        <f t="shared" si="7"/>
        <v>1</v>
      </c>
      <c r="Q74">
        <f t="shared" si="8"/>
        <v>2</v>
      </c>
      <c r="R74">
        <f t="shared" si="9"/>
        <v>2</v>
      </c>
      <c r="S74">
        <f t="shared" si="10"/>
        <v>2</v>
      </c>
      <c r="T74">
        <f t="shared" si="11"/>
        <v>1</v>
      </c>
      <c r="U74">
        <f t="shared" si="12"/>
        <v>2</v>
      </c>
      <c r="V74">
        <f t="shared" si="13"/>
        <v>2</v>
      </c>
      <c r="W74">
        <f t="shared" si="14"/>
        <v>1</v>
      </c>
      <c r="X74">
        <f t="shared" si="15"/>
        <v>2</v>
      </c>
      <c r="Y74">
        <f t="shared" si="16"/>
        <v>2</v>
      </c>
      <c r="Z74">
        <f t="shared" si="17"/>
        <v>2</v>
      </c>
      <c r="AA74">
        <f t="shared" si="18"/>
        <v>1</v>
      </c>
      <c r="AB74">
        <v>4</v>
      </c>
      <c r="AD74">
        <v>4</v>
      </c>
      <c r="AE74">
        <v>4</v>
      </c>
      <c r="AG74" s="18" t="s">
        <v>108</v>
      </c>
      <c r="AH74" t="str">
        <f t="shared" si="6"/>
        <v>Very Little</v>
      </c>
      <c r="AI74" t="str">
        <f t="shared" si="4"/>
        <v>Agree</v>
      </c>
      <c r="AJ74" t="str">
        <f t="shared" si="5"/>
        <v>Agree</v>
      </c>
    </row>
    <row r="75" spans="3:36" x14ac:dyDescent="0.3">
      <c r="C75">
        <v>1</v>
      </c>
      <c r="D75">
        <v>2</v>
      </c>
      <c r="E75">
        <v>1</v>
      </c>
      <c r="F75">
        <v>2</v>
      </c>
      <c r="G75">
        <v>2</v>
      </c>
      <c r="H75">
        <v>1</v>
      </c>
      <c r="I75">
        <v>2</v>
      </c>
      <c r="J75">
        <v>2</v>
      </c>
      <c r="K75">
        <v>2</v>
      </c>
      <c r="L75">
        <v>2</v>
      </c>
      <c r="M75">
        <v>1</v>
      </c>
      <c r="N75">
        <v>1</v>
      </c>
      <c r="P75">
        <f t="shared" si="7"/>
        <v>1</v>
      </c>
      <c r="Q75">
        <f t="shared" si="8"/>
        <v>2</v>
      </c>
      <c r="R75">
        <f t="shared" si="9"/>
        <v>2</v>
      </c>
      <c r="S75">
        <f t="shared" si="10"/>
        <v>2</v>
      </c>
      <c r="T75">
        <f t="shared" si="11"/>
        <v>2</v>
      </c>
      <c r="U75">
        <f t="shared" si="12"/>
        <v>2</v>
      </c>
      <c r="V75">
        <f t="shared" si="13"/>
        <v>2</v>
      </c>
      <c r="W75">
        <f t="shared" si="14"/>
        <v>1</v>
      </c>
      <c r="X75">
        <f t="shared" si="15"/>
        <v>1</v>
      </c>
      <c r="Y75">
        <f t="shared" si="16"/>
        <v>2</v>
      </c>
      <c r="Z75">
        <f t="shared" si="17"/>
        <v>2</v>
      </c>
      <c r="AA75">
        <f t="shared" si="18"/>
        <v>2</v>
      </c>
      <c r="AB75">
        <v>2</v>
      </c>
      <c r="AD75">
        <v>2</v>
      </c>
      <c r="AE75">
        <v>4</v>
      </c>
      <c r="AG75" s="18" t="s">
        <v>84</v>
      </c>
      <c r="AH75" t="str">
        <f t="shared" si="6"/>
        <v>3-5 years</v>
      </c>
      <c r="AI75" t="str">
        <f t="shared" si="4"/>
        <v>Disagree</v>
      </c>
      <c r="AJ75" t="str">
        <f t="shared" si="5"/>
        <v>Agree</v>
      </c>
    </row>
    <row r="76" spans="3:36" ht="43.2" x14ac:dyDescent="0.3">
      <c r="C76">
        <v>2</v>
      </c>
      <c r="D76">
        <v>3</v>
      </c>
      <c r="E76">
        <v>2</v>
      </c>
      <c r="F76">
        <v>3</v>
      </c>
      <c r="G76">
        <v>3</v>
      </c>
      <c r="H76">
        <v>1</v>
      </c>
      <c r="I76">
        <v>3</v>
      </c>
      <c r="J76">
        <v>3</v>
      </c>
      <c r="K76">
        <v>3</v>
      </c>
      <c r="L76">
        <v>1</v>
      </c>
      <c r="M76">
        <v>1</v>
      </c>
      <c r="N76">
        <v>3</v>
      </c>
      <c r="P76">
        <f t="shared" si="7"/>
        <v>2</v>
      </c>
      <c r="Q76">
        <f t="shared" si="8"/>
        <v>3</v>
      </c>
      <c r="R76">
        <f t="shared" si="9"/>
        <v>1</v>
      </c>
      <c r="S76">
        <f t="shared" si="10"/>
        <v>3</v>
      </c>
      <c r="T76">
        <f t="shared" si="11"/>
        <v>3</v>
      </c>
      <c r="U76">
        <f t="shared" si="12"/>
        <v>2</v>
      </c>
      <c r="V76">
        <f t="shared" si="13"/>
        <v>3</v>
      </c>
      <c r="W76">
        <f t="shared" si="14"/>
        <v>3</v>
      </c>
      <c r="X76">
        <f t="shared" si="15"/>
        <v>3</v>
      </c>
      <c r="Y76">
        <f t="shared" si="16"/>
        <v>1</v>
      </c>
      <c r="Z76">
        <f t="shared" si="17"/>
        <v>2</v>
      </c>
      <c r="AA76">
        <f t="shared" si="18"/>
        <v>3</v>
      </c>
      <c r="AB76">
        <v>3</v>
      </c>
      <c r="AD76">
        <v>3</v>
      </c>
      <c r="AE76">
        <v>3</v>
      </c>
      <c r="AG76" s="18" t="s">
        <v>109</v>
      </c>
      <c r="AH76" t="str">
        <f t="shared" si="6"/>
        <v>1-2 years</v>
      </c>
      <c r="AI76" t="str">
        <f t="shared" si="4"/>
        <v>Unsure</v>
      </c>
      <c r="AJ76" t="str">
        <f t="shared" si="5"/>
        <v>Unsure</v>
      </c>
    </row>
    <row r="77" spans="3:36" ht="72" x14ac:dyDescent="0.3">
      <c r="C77">
        <v>2</v>
      </c>
      <c r="D77">
        <v>2</v>
      </c>
      <c r="E77">
        <v>1</v>
      </c>
      <c r="F77">
        <v>2</v>
      </c>
      <c r="G77">
        <v>2</v>
      </c>
      <c r="H77">
        <v>1</v>
      </c>
      <c r="I77">
        <v>2</v>
      </c>
      <c r="J77">
        <v>1</v>
      </c>
      <c r="K77">
        <v>2</v>
      </c>
      <c r="L77">
        <v>2</v>
      </c>
      <c r="M77">
        <v>1</v>
      </c>
      <c r="N77">
        <v>1</v>
      </c>
      <c r="P77">
        <f t="shared" si="7"/>
        <v>2</v>
      </c>
      <c r="Q77">
        <f t="shared" si="8"/>
        <v>2</v>
      </c>
      <c r="R77">
        <f t="shared" si="9"/>
        <v>2</v>
      </c>
      <c r="S77">
        <f t="shared" si="10"/>
        <v>2</v>
      </c>
      <c r="T77">
        <f t="shared" si="11"/>
        <v>2</v>
      </c>
      <c r="U77">
        <f t="shared" si="12"/>
        <v>2</v>
      </c>
      <c r="V77">
        <f t="shared" si="13"/>
        <v>2</v>
      </c>
      <c r="W77">
        <f t="shared" si="14"/>
        <v>2</v>
      </c>
      <c r="X77">
        <f t="shared" si="15"/>
        <v>1</v>
      </c>
      <c r="Y77">
        <f t="shared" si="16"/>
        <v>2</v>
      </c>
      <c r="Z77">
        <f t="shared" si="17"/>
        <v>2</v>
      </c>
      <c r="AA77">
        <f t="shared" si="18"/>
        <v>2</v>
      </c>
      <c r="AB77">
        <v>3</v>
      </c>
      <c r="AD77">
        <v>3</v>
      </c>
      <c r="AE77">
        <v>4</v>
      </c>
      <c r="AG77" s="18" t="s">
        <v>110</v>
      </c>
      <c r="AH77" t="str">
        <f t="shared" si="6"/>
        <v>1-2 years</v>
      </c>
      <c r="AI77" t="str">
        <f t="shared" si="4"/>
        <v>Unsure</v>
      </c>
      <c r="AJ77" t="str">
        <f t="shared" si="5"/>
        <v>Agree</v>
      </c>
    </row>
    <row r="78" spans="3:36" x14ac:dyDescent="0.3">
      <c r="C78">
        <v>3</v>
      </c>
      <c r="D78">
        <v>3</v>
      </c>
      <c r="E78">
        <v>1</v>
      </c>
      <c r="F78">
        <v>2</v>
      </c>
      <c r="G78">
        <v>2</v>
      </c>
      <c r="H78">
        <v>1</v>
      </c>
      <c r="I78">
        <v>2</v>
      </c>
      <c r="J78">
        <v>3</v>
      </c>
      <c r="K78">
        <v>3</v>
      </c>
      <c r="L78">
        <v>2</v>
      </c>
      <c r="M78">
        <v>1</v>
      </c>
      <c r="N78">
        <v>3</v>
      </c>
      <c r="P78">
        <f t="shared" si="7"/>
        <v>3</v>
      </c>
      <c r="Q78">
        <f t="shared" si="8"/>
        <v>3</v>
      </c>
      <c r="R78">
        <f t="shared" si="9"/>
        <v>2</v>
      </c>
      <c r="S78">
        <f t="shared" si="10"/>
        <v>2</v>
      </c>
      <c r="T78">
        <f t="shared" si="11"/>
        <v>2</v>
      </c>
      <c r="U78">
        <f t="shared" si="12"/>
        <v>2</v>
      </c>
      <c r="V78">
        <f t="shared" si="13"/>
        <v>2</v>
      </c>
      <c r="W78">
        <f t="shared" si="14"/>
        <v>3</v>
      </c>
      <c r="X78">
        <f t="shared" si="15"/>
        <v>3</v>
      </c>
      <c r="Y78">
        <f t="shared" si="16"/>
        <v>2</v>
      </c>
      <c r="Z78">
        <f t="shared" si="17"/>
        <v>2</v>
      </c>
      <c r="AA78">
        <f t="shared" si="18"/>
        <v>3</v>
      </c>
      <c r="AB78">
        <v>4</v>
      </c>
      <c r="AD78">
        <v>4</v>
      </c>
      <c r="AE78">
        <v>5</v>
      </c>
      <c r="AG78" s="18" t="s">
        <v>111</v>
      </c>
      <c r="AH78" t="str">
        <f t="shared" si="6"/>
        <v>Very Little</v>
      </c>
      <c r="AI78" t="str">
        <f t="shared" si="4"/>
        <v>Agree</v>
      </c>
      <c r="AJ78" t="str">
        <f t="shared" si="5"/>
        <v>Strongly Agree</v>
      </c>
    </row>
    <row r="79" spans="3:36" ht="43.2" x14ac:dyDescent="0.3">
      <c r="C79">
        <v>2</v>
      </c>
      <c r="D79">
        <v>2</v>
      </c>
      <c r="E79">
        <v>2</v>
      </c>
      <c r="F79">
        <v>1</v>
      </c>
      <c r="G79">
        <v>2</v>
      </c>
      <c r="H79">
        <v>3</v>
      </c>
      <c r="I79">
        <v>2</v>
      </c>
      <c r="J79">
        <v>2</v>
      </c>
      <c r="K79">
        <v>1</v>
      </c>
      <c r="L79">
        <v>1</v>
      </c>
      <c r="M79">
        <v>1</v>
      </c>
      <c r="N79">
        <v>1</v>
      </c>
      <c r="P79">
        <f t="shared" si="7"/>
        <v>2</v>
      </c>
      <c r="Q79">
        <f t="shared" si="8"/>
        <v>2</v>
      </c>
      <c r="R79">
        <f t="shared" si="9"/>
        <v>1</v>
      </c>
      <c r="S79">
        <f t="shared" si="10"/>
        <v>1</v>
      </c>
      <c r="T79">
        <f t="shared" si="11"/>
        <v>2</v>
      </c>
      <c r="U79">
        <f t="shared" si="12"/>
        <v>3</v>
      </c>
      <c r="V79">
        <f t="shared" si="13"/>
        <v>2</v>
      </c>
      <c r="W79">
        <f t="shared" si="14"/>
        <v>1</v>
      </c>
      <c r="X79">
        <f t="shared" si="15"/>
        <v>2</v>
      </c>
      <c r="Y79">
        <f t="shared" si="16"/>
        <v>1</v>
      </c>
      <c r="Z79">
        <f t="shared" si="17"/>
        <v>2</v>
      </c>
      <c r="AA79">
        <f t="shared" si="18"/>
        <v>2</v>
      </c>
      <c r="AB79">
        <v>3</v>
      </c>
      <c r="AD79">
        <v>3</v>
      </c>
      <c r="AE79">
        <v>4</v>
      </c>
      <c r="AG79" s="18" t="s">
        <v>112</v>
      </c>
      <c r="AH79" t="str">
        <f t="shared" si="6"/>
        <v>1-2 years</v>
      </c>
      <c r="AI79" t="str">
        <f t="shared" si="4"/>
        <v>Unsure</v>
      </c>
      <c r="AJ79" t="str">
        <f t="shared" si="5"/>
        <v>Agree</v>
      </c>
    </row>
    <row r="80" spans="3:36" ht="72" x14ac:dyDescent="0.3">
      <c r="C80">
        <v>1</v>
      </c>
      <c r="D80">
        <v>3</v>
      </c>
      <c r="E80">
        <v>2</v>
      </c>
      <c r="F80">
        <v>2</v>
      </c>
      <c r="G80">
        <v>2</v>
      </c>
      <c r="H80">
        <v>3</v>
      </c>
      <c r="I80">
        <v>2</v>
      </c>
      <c r="J80">
        <v>2</v>
      </c>
      <c r="K80">
        <v>2</v>
      </c>
      <c r="L80">
        <v>2</v>
      </c>
      <c r="M80">
        <v>3</v>
      </c>
      <c r="N80">
        <v>3</v>
      </c>
      <c r="P80">
        <f t="shared" si="7"/>
        <v>1</v>
      </c>
      <c r="Q80">
        <f t="shared" si="8"/>
        <v>3</v>
      </c>
      <c r="R80">
        <f t="shared" si="9"/>
        <v>1</v>
      </c>
      <c r="S80">
        <f t="shared" si="10"/>
        <v>2</v>
      </c>
      <c r="T80">
        <f t="shared" si="11"/>
        <v>2</v>
      </c>
      <c r="U80">
        <f t="shared" si="12"/>
        <v>3</v>
      </c>
      <c r="V80">
        <f t="shared" si="13"/>
        <v>2</v>
      </c>
      <c r="W80">
        <f t="shared" si="14"/>
        <v>1</v>
      </c>
      <c r="X80">
        <f t="shared" si="15"/>
        <v>1</v>
      </c>
      <c r="Y80">
        <f t="shared" si="16"/>
        <v>2</v>
      </c>
      <c r="Z80">
        <f t="shared" si="17"/>
        <v>3</v>
      </c>
      <c r="AA80">
        <f t="shared" si="18"/>
        <v>3</v>
      </c>
      <c r="AB80">
        <v>4</v>
      </c>
      <c r="AD80">
        <v>4</v>
      </c>
      <c r="AE80">
        <v>5</v>
      </c>
      <c r="AG80" s="18" t="s">
        <v>113</v>
      </c>
      <c r="AH80" t="str">
        <f t="shared" si="6"/>
        <v>Very Little</v>
      </c>
      <c r="AI80" t="str">
        <f t="shared" si="4"/>
        <v>Agree</v>
      </c>
      <c r="AJ80" t="str">
        <f t="shared" si="5"/>
        <v>Strongly Agree</v>
      </c>
    </row>
    <row r="81" spans="3:36" ht="43.2" x14ac:dyDescent="0.3">
      <c r="C81">
        <v>2</v>
      </c>
      <c r="D81">
        <v>3</v>
      </c>
      <c r="E81">
        <v>3</v>
      </c>
      <c r="F81">
        <v>1</v>
      </c>
      <c r="G81">
        <v>2</v>
      </c>
      <c r="H81">
        <v>3</v>
      </c>
      <c r="I81">
        <v>2</v>
      </c>
      <c r="J81">
        <v>3</v>
      </c>
      <c r="K81">
        <v>3</v>
      </c>
      <c r="L81">
        <v>2</v>
      </c>
      <c r="M81">
        <v>1</v>
      </c>
      <c r="N81">
        <v>3</v>
      </c>
      <c r="P81">
        <f t="shared" si="7"/>
        <v>2</v>
      </c>
      <c r="Q81">
        <f t="shared" si="8"/>
        <v>3</v>
      </c>
      <c r="R81">
        <f t="shared" si="9"/>
        <v>3</v>
      </c>
      <c r="S81">
        <f t="shared" si="10"/>
        <v>1</v>
      </c>
      <c r="T81">
        <f t="shared" si="11"/>
        <v>2</v>
      </c>
      <c r="U81">
        <f t="shared" si="12"/>
        <v>3</v>
      </c>
      <c r="V81">
        <f t="shared" si="13"/>
        <v>2</v>
      </c>
      <c r="W81">
        <f t="shared" si="14"/>
        <v>3</v>
      </c>
      <c r="X81">
        <f t="shared" si="15"/>
        <v>3</v>
      </c>
      <c r="Y81">
        <f t="shared" si="16"/>
        <v>2</v>
      </c>
      <c r="Z81">
        <f t="shared" si="17"/>
        <v>2</v>
      </c>
      <c r="AA81">
        <f t="shared" si="18"/>
        <v>3</v>
      </c>
      <c r="AB81">
        <v>4</v>
      </c>
      <c r="AD81">
        <v>4</v>
      </c>
      <c r="AE81">
        <v>5</v>
      </c>
      <c r="AG81" s="18" t="s">
        <v>114</v>
      </c>
      <c r="AH81" t="str">
        <f t="shared" si="6"/>
        <v>Very Little</v>
      </c>
      <c r="AI81" t="str">
        <f t="shared" si="4"/>
        <v>Agree</v>
      </c>
      <c r="AJ81" t="str">
        <f t="shared" si="5"/>
        <v>Strongly Agree</v>
      </c>
    </row>
    <row r="82" spans="3:36" ht="28.8" x14ac:dyDescent="0.3">
      <c r="C82">
        <v>2</v>
      </c>
      <c r="D82">
        <v>1</v>
      </c>
      <c r="E82">
        <v>2</v>
      </c>
      <c r="F82">
        <v>2</v>
      </c>
      <c r="G82">
        <v>2</v>
      </c>
      <c r="H82">
        <v>3</v>
      </c>
      <c r="I82">
        <v>2</v>
      </c>
      <c r="J82">
        <v>2</v>
      </c>
      <c r="K82">
        <v>2</v>
      </c>
      <c r="L82">
        <v>1</v>
      </c>
      <c r="M82">
        <v>3</v>
      </c>
      <c r="N82">
        <v>3</v>
      </c>
      <c r="P82">
        <f t="shared" si="7"/>
        <v>2</v>
      </c>
      <c r="Q82">
        <f t="shared" si="8"/>
        <v>1</v>
      </c>
      <c r="R82">
        <f t="shared" si="9"/>
        <v>1</v>
      </c>
      <c r="S82">
        <f t="shared" si="10"/>
        <v>2</v>
      </c>
      <c r="T82">
        <f t="shared" si="11"/>
        <v>2</v>
      </c>
      <c r="U82">
        <f t="shared" si="12"/>
        <v>3</v>
      </c>
      <c r="V82">
        <f t="shared" si="13"/>
        <v>2</v>
      </c>
      <c r="W82">
        <f t="shared" si="14"/>
        <v>1</v>
      </c>
      <c r="X82">
        <f t="shared" si="15"/>
        <v>1</v>
      </c>
      <c r="Y82">
        <f t="shared" si="16"/>
        <v>1</v>
      </c>
      <c r="Z82">
        <f t="shared" si="17"/>
        <v>3</v>
      </c>
      <c r="AA82">
        <f t="shared" si="18"/>
        <v>3</v>
      </c>
      <c r="AB82">
        <v>2</v>
      </c>
      <c r="AD82">
        <v>2</v>
      </c>
      <c r="AE82">
        <v>5</v>
      </c>
      <c r="AG82" s="18" t="s">
        <v>115</v>
      </c>
      <c r="AH82" t="str">
        <f t="shared" si="6"/>
        <v>3-5 years</v>
      </c>
      <c r="AI82" t="str">
        <f t="shared" si="4"/>
        <v>Disagree</v>
      </c>
      <c r="AJ82" t="str">
        <f t="shared" si="5"/>
        <v>Strongly Agree</v>
      </c>
    </row>
    <row r="83" spans="3:36" ht="28.8" x14ac:dyDescent="0.3">
      <c r="C83">
        <v>3</v>
      </c>
      <c r="D83">
        <v>2</v>
      </c>
      <c r="E83">
        <v>2</v>
      </c>
      <c r="F83">
        <v>2</v>
      </c>
      <c r="G83">
        <v>2</v>
      </c>
      <c r="H83">
        <v>2</v>
      </c>
      <c r="I83">
        <v>2</v>
      </c>
      <c r="J83">
        <v>3</v>
      </c>
      <c r="K83">
        <v>1</v>
      </c>
      <c r="L83">
        <v>2</v>
      </c>
      <c r="M83">
        <v>1</v>
      </c>
      <c r="N83">
        <v>1</v>
      </c>
      <c r="P83">
        <f t="shared" si="7"/>
        <v>3</v>
      </c>
      <c r="Q83">
        <f t="shared" si="8"/>
        <v>2</v>
      </c>
      <c r="R83">
        <f t="shared" si="9"/>
        <v>1</v>
      </c>
      <c r="S83">
        <f t="shared" si="10"/>
        <v>2</v>
      </c>
      <c r="T83">
        <f t="shared" si="11"/>
        <v>2</v>
      </c>
      <c r="U83">
        <f t="shared" si="12"/>
        <v>1</v>
      </c>
      <c r="V83">
        <f t="shared" si="13"/>
        <v>2</v>
      </c>
      <c r="W83">
        <f t="shared" si="14"/>
        <v>3</v>
      </c>
      <c r="X83">
        <f t="shared" si="15"/>
        <v>2</v>
      </c>
      <c r="Y83">
        <f t="shared" si="16"/>
        <v>2</v>
      </c>
      <c r="Z83">
        <f t="shared" si="17"/>
        <v>2</v>
      </c>
      <c r="AA83">
        <f t="shared" si="18"/>
        <v>2</v>
      </c>
      <c r="AB83">
        <v>2</v>
      </c>
      <c r="AD83">
        <v>2</v>
      </c>
      <c r="AE83">
        <v>4</v>
      </c>
      <c r="AG83" s="18" t="s">
        <v>116</v>
      </c>
      <c r="AH83" t="str">
        <f t="shared" si="6"/>
        <v>3-5 years</v>
      </c>
      <c r="AI83" t="str">
        <f t="shared" si="4"/>
        <v>Disagree</v>
      </c>
      <c r="AJ83" t="str">
        <f t="shared" si="5"/>
        <v>Agree</v>
      </c>
    </row>
    <row r="84" spans="3:36" ht="28.8" x14ac:dyDescent="0.3">
      <c r="C84">
        <v>1</v>
      </c>
      <c r="D84">
        <v>1</v>
      </c>
      <c r="E84">
        <v>2</v>
      </c>
      <c r="F84">
        <v>1</v>
      </c>
      <c r="G84">
        <v>2</v>
      </c>
      <c r="H84">
        <v>2</v>
      </c>
      <c r="I84">
        <v>1</v>
      </c>
      <c r="J84">
        <v>1</v>
      </c>
      <c r="K84">
        <v>2</v>
      </c>
      <c r="L84">
        <v>3</v>
      </c>
      <c r="M84">
        <v>1</v>
      </c>
      <c r="N84">
        <v>1</v>
      </c>
      <c r="P84">
        <f t="shared" si="7"/>
        <v>1</v>
      </c>
      <c r="Q84">
        <f t="shared" si="8"/>
        <v>1</v>
      </c>
      <c r="R84">
        <f t="shared" si="9"/>
        <v>1</v>
      </c>
      <c r="S84">
        <f t="shared" si="10"/>
        <v>1</v>
      </c>
      <c r="T84">
        <f t="shared" si="11"/>
        <v>2</v>
      </c>
      <c r="U84">
        <f t="shared" si="12"/>
        <v>1</v>
      </c>
      <c r="V84">
        <f t="shared" si="13"/>
        <v>1</v>
      </c>
      <c r="W84">
        <f t="shared" si="14"/>
        <v>2</v>
      </c>
      <c r="X84">
        <f t="shared" si="15"/>
        <v>1</v>
      </c>
      <c r="Y84">
        <f t="shared" si="16"/>
        <v>3</v>
      </c>
      <c r="Z84">
        <f t="shared" si="17"/>
        <v>2</v>
      </c>
      <c r="AA84">
        <f t="shared" si="18"/>
        <v>2</v>
      </c>
      <c r="AB84">
        <v>3</v>
      </c>
      <c r="AD84">
        <v>3</v>
      </c>
      <c r="AE84">
        <v>3</v>
      </c>
      <c r="AG84" s="18" t="s">
        <v>117</v>
      </c>
      <c r="AH84" t="str">
        <f t="shared" si="6"/>
        <v>1-2 years</v>
      </c>
      <c r="AI84" t="str">
        <f t="shared" si="4"/>
        <v>Unsure</v>
      </c>
      <c r="AJ84" t="str">
        <f t="shared" si="5"/>
        <v>Unsure</v>
      </c>
    </row>
    <row r="85" spans="3:36" ht="28.8" x14ac:dyDescent="0.3">
      <c r="C85">
        <v>2</v>
      </c>
      <c r="D85">
        <v>1</v>
      </c>
      <c r="E85">
        <v>1</v>
      </c>
      <c r="F85">
        <v>1</v>
      </c>
      <c r="G85">
        <v>3</v>
      </c>
      <c r="H85">
        <v>1</v>
      </c>
      <c r="I85">
        <v>2</v>
      </c>
      <c r="J85">
        <v>2</v>
      </c>
      <c r="K85">
        <v>1</v>
      </c>
      <c r="L85">
        <v>2</v>
      </c>
      <c r="M85">
        <v>1</v>
      </c>
      <c r="N85">
        <v>1</v>
      </c>
      <c r="P85">
        <f>IF(C85="", "", IF(C85=P$28, 1, IF(C85=3, 3, 2)))</f>
        <v>2</v>
      </c>
      <c r="Q85">
        <f>IF(D85="", "", IF(D85=Q$28, 1, IF(D85=3, 3, 2)))</f>
        <v>1</v>
      </c>
      <c r="R85">
        <f>IF(E85="", "", IF(E85=R$28, 1, IF(E85=3, 3, 2)))</f>
        <v>2</v>
      </c>
      <c r="S85">
        <f>IF(F85="", "", IF(F85=S$28, 1, IF(F85=3, 3, 2)))</f>
        <v>1</v>
      </c>
      <c r="T85">
        <f>IF(G85="", "", IF(G85=T$28, 1, IF(G85=3, 3, 2)))</f>
        <v>3</v>
      </c>
      <c r="U85">
        <f>IF(H85="", "", IF(H85=U$28, 1, IF(H85=3, 3, 2)))</f>
        <v>2</v>
      </c>
      <c r="V85">
        <f>IF(I85="", "", IF(I85=V$28, 1, IF(I85=3, 3, 2)))</f>
        <v>2</v>
      </c>
      <c r="W85">
        <f>IF(J85="", "", IF(J85=W$28, 1, IF(J85=3, 3, 2)))</f>
        <v>1</v>
      </c>
      <c r="X85">
        <f>IF(K85="", "", IF(K85=X$28, 1, IF(K85=3, 3, 2)))</f>
        <v>2</v>
      </c>
      <c r="Y85">
        <f>IF(L85="", "", IF(L85=Y$28, 1, IF(L85=3, 3, 2)))</f>
        <v>2</v>
      </c>
      <c r="Z85">
        <f>IF(M85="", "", IF(M85=Z$28, 1, IF(M85=3, 3, 2)))</f>
        <v>2</v>
      </c>
      <c r="AA85">
        <f>IF(N85="", "", IF(N85=AA$28, 1, IF(N85=3, 3, 2)))</f>
        <v>2</v>
      </c>
      <c r="AB85">
        <v>4</v>
      </c>
      <c r="AD85">
        <v>4</v>
      </c>
      <c r="AE85">
        <v>4</v>
      </c>
      <c r="AG85" s="18" t="s">
        <v>118</v>
      </c>
      <c r="AH85" t="str">
        <f t="shared" si="6"/>
        <v>Very Little</v>
      </c>
      <c r="AI85" t="str">
        <f t="shared" si="4"/>
        <v>Agree</v>
      </c>
      <c r="AJ85" t="str">
        <f t="shared" si="5"/>
        <v>Agree</v>
      </c>
    </row>
    <row r="86" spans="3:36" ht="86.4" x14ac:dyDescent="0.3">
      <c r="C86">
        <v>3</v>
      </c>
      <c r="D86">
        <v>2</v>
      </c>
      <c r="E86">
        <v>1</v>
      </c>
      <c r="F86">
        <v>2</v>
      </c>
      <c r="G86">
        <v>2</v>
      </c>
      <c r="H86">
        <v>2</v>
      </c>
      <c r="I86">
        <v>2</v>
      </c>
      <c r="J86">
        <v>3</v>
      </c>
      <c r="K86">
        <v>1</v>
      </c>
      <c r="L86">
        <v>3</v>
      </c>
      <c r="M86">
        <v>1</v>
      </c>
      <c r="N86">
        <v>1</v>
      </c>
      <c r="P86">
        <f>IF(C86="", "", IF(C86=P$28, 1, IF(C86=3, 3, 2)))</f>
        <v>3</v>
      </c>
      <c r="Q86">
        <f>IF(D86="", "", IF(D86=Q$28, 1, IF(D86=3, 3, 2)))</f>
        <v>2</v>
      </c>
      <c r="R86">
        <f>IF(E86="", "", IF(E86=R$28, 1, IF(E86=3, 3, 2)))</f>
        <v>2</v>
      </c>
      <c r="S86">
        <f>IF(F86="", "", IF(F86=S$28, 1, IF(F86=3, 3, 2)))</f>
        <v>2</v>
      </c>
      <c r="T86">
        <f>IF(G86="", "", IF(G86=T$28, 1, IF(G86=3, 3, 2)))</f>
        <v>2</v>
      </c>
      <c r="U86">
        <f>IF(H86="", "", IF(H86=U$28, 1, IF(H86=3, 3, 2)))</f>
        <v>1</v>
      </c>
      <c r="V86">
        <f>IF(I86="", "", IF(I86=V$28, 1, IF(I86=3, 3, 2)))</f>
        <v>2</v>
      </c>
      <c r="W86">
        <f>IF(J86="", "", IF(J86=W$28, 1, IF(J86=3, 3, 2)))</f>
        <v>3</v>
      </c>
      <c r="X86">
        <f>IF(K86="", "", IF(K86=X$28, 1, IF(K86=3, 3, 2)))</f>
        <v>2</v>
      </c>
      <c r="Y86">
        <f>IF(L86="", "", IF(L86=Y$28, 1, IF(L86=3, 3, 2)))</f>
        <v>3</v>
      </c>
      <c r="Z86">
        <f>IF(M86="", "", IF(M86=Z$28, 1, IF(M86=3, 3, 2)))</f>
        <v>2</v>
      </c>
      <c r="AA86">
        <f>IF(N86="", "", IF(N86=AA$28, 1, IF(N86=3, 3, 2)))</f>
        <v>2</v>
      </c>
      <c r="AB86">
        <v>4</v>
      </c>
      <c r="AD86">
        <v>4</v>
      </c>
      <c r="AE86">
        <v>4</v>
      </c>
      <c r="AG86" s="18" t="s">
        <v>119</v>
      </c>
      <c r="AH86" t="str">
        <f t="shared" si="6"/>
        <v>Very Little</v>
      </c>
      <c r="AI86" t="str">
        <f t="shared" si="4"/>
        <v>Agree</v>
      </c>
      <c r="AJ86" t="str">
        <f t="shared" si="5"/>
        <v>Agree</v>
      </c>
    </row>
    <row r="87" spans="3:36" x14ac:dyDescent="0.3">
      <c r="C87">
        <v>1</v>
      </c>
      <c r="D87">
        <v>1</v>
      </c>
      <c r="E87">
        <v>1</v>
      </c>
      <c r="F87">
        <v>1</v>
      </c>
      <c r="G87">
        <v>1</v>
      </c>
      <c r="H87">
        <v>1</v>
      </c>
      <c r="I87">
        <v>1</v>
      </c>
      <c r="J87">
        <v>1</v>
      </c>
      <c r="K87">
        <v>1</v>
      </c>
      <c r="L87">
        <v>1</v>
      </c>
      <c r="M87">
        <v>1</v>
      </c>
      <c r="N87">
        <v>1</v>
      </c>
      <c r="P87">
        <f>IF(C87="", "", IF(C87=P$28, 1, IF(C87=3, 3, 2)))</f>
        <v>1</v>
      </c>
      <c r="Q87">
        <f>IF(D87="", "", IF(D87=Q$28, 1, IF(D87=3, 3, 2)))</f>
        <v>1</v>
      </c>
      <c r="R87">
        <f>IF(E87="", "", IF(E87=R$28, 1, IF(E87=3, 3, 2)))</f>
        <v>2</v>
      </c>
      <c r="S87">
        <f>IF(F87="", "", IF(F87=S$28, 1, IF(F87=3, 3, 2)))</f>
        <v>1</v>
      </c>
      <c r="T87">
        <f>IF(G87="", "", IF(G87=T$28, 1, IF(G87=3, 3, 2)))</f>
        <v>1</v>
      </c>
      <c r="U87">
        <f>IF(H87="", "", IF(H87=U$28, 1, IF(H87=3, 3, 2)))</f>
        <v>2</v>
      </c>
      <c r="V87">
        <f>IF(I87="", "", IF(I87=V$28, 1, IF(I87=3, 3, 2)))</f>
        <v>1</v>
      </c>
      <c r="W87">
        <f>IF(J87="", "", IF(J87=W$28, 1, IF(J87=3, 3, 2)))</f>
        <v>2</v>
      </c>
      <c r="X87">
        <f>IF(K87="", "", IF(K87=X$28, 1, IF(K87=3, 3, 2)))</f>
        <v>2</v>
      </c>
      <c r="Y87">
        <f>IF(L87="", "", IF(L87=Y$28, 1, IF(L87=3, 3, 2)))</f>
        <v>1</v>
      </c>
      <c r="Z87">
        <f>IF(M87="", "", IF(M87=Z$28, 1, IF(M87=3, 3, 2)))</f>
        <v>2</v>
      </c>
      <c r="AA87">
        <f>IF(N87="", "", IF(N87=AA$28, 1, IF(N87=3, 3, 2)))</f>
        <v>2</v>
      </c>
      <c r="AB87">
        <v>2</v>
      </c>
      <c r="AD87">
        <v>2</v>
      </c>
      <c r="AE87">
        <v>3</v>
      </c>
      <c r="AG87" s="18" t="s">
        <v>120</v>
      </c>
      <c r="AH87" t="str">
        <f t="shared" si="6"/>
        <v>3-5 years</v>
      </c>
      <c r="AI87" t="str">
        <f t="shared" si="4"/>
        <v>Disagree</v>
      </c>
      <c r="AJ87" t="str">
        <f t="shared" si="5"/>
        <v>Unsure</v>
      </c>
    </row>
    <row r="88" spans="3:36" x14ac:dyDescent="0.3">
      <c r="P88" t="str">
        <f>IF(C88="", "", IF(C88=P$28, 1, IF(C88=3, 3, 2)))</f>
        <v/>
      </c>
      <c r="Q88" t="str">
        <f>IF(D88="", "", IF(D88=Q$28, 1, IF(D88=3, 3, 2)))</f>
        <v/>
      </c>
      <c r="R88" t="str">
        <f>IF(E88="", "", IF(E88=R$28, 1, IF(E88=3, 3, 2)))</f>
        <v/>
      </c>
      <c r="S88" t="str">
        <f>IF(F88="", "", IF(F88=S$28, 1, IF(F88=3, 3, 2)))</f>
        <v/>
      </c>
      <c r="T88" t="str">
        <f>IF(G88="", "", IF(G88=T$28, 1, IF(G88=3, 3, 2)))</f>
        <v/>
      </c>
      <c r="U88" t="str">
        <f>IF(H88="", "", IF(H88=U$28, 1, IF(H88=3, 3, 2)))</f>
        <v/>
      </c>
      <c r="V88" t="str">
        <f>IF(I88="", "", IF(I88=V$28, 1, IF(I88=3, 3, 2)))</f>
        <v/>
      </c>
      <c r="W88" t="str">
        <f>IF(J88="", "", IF(J88=W$28, 1, IF(J88=3, 3, 2)))</f>
        <v/>
      </c>
      <c r="X88" t="str">
        <f>IF(K88="", "", IF(K88=X$28, 1, IF(K88=3, 3, 2)))</f>
        <v/>
      </c>
      <c r="Y88" t="str">
        <f>IF(L88="", "", IF(L88=Y$28, 1, IF(L88=3, 3, 2)))</f>
        <v/>
      </c>
      <c r="Z88" t="str">
        <f>IF(M88="", "", IF(M88=Z$28, 1, IF(M88=3, 3, 2)))</f>
        <v/>
      </c>
      <c r="AA88" t="str">
        <f>IF(N88="", "", IF(N88=AA$28, 1, IF(N88=3, 3, 2)))</f>
        <v/>
      </c>
      <c r="AH88" t="str">
        <f t="shared" si="6"/>
        <v/>
      </c>
      <c r="AI88" t="str">
        <f t="shared" si="4"/>
        <v/>
      </c>
      <c r="AJ88" t="str">
        <f t="shared" si="5"/>
        <v/>
      </c>
    </row>
    <row r="89" spans="3:36" x14ac:dyDescent="0.3">
      <c r="P89" t="str">
        <f>IF(C89="", "", IF(C89=P$28, 1, IF(C89=3, 3, 2)))</f>
        <v/>
      </c>
      <c r="Q89" t="str">
        <f>IF(D89="", "", IF(D89=Q$28, 1, IF(D89=3, 3, 2)))</f>
        <v/>
      </c>
      <c r="R89" t="str">
        <f>IF(E89="", "", IF(E89=R$28, 1, IF(E89=3, 3, 2)))</f>
        <v/>
      </c>
      <c r="S89" t="str">
        <f>IF(F89="", "", IF(F89=S$28, 1, IF(F89=3, 3, 2)))</f>
        <v/>
      </c>
      <c r="T89" t="str">
        <f>IF(G89="", "", IF(G89=T$28, 1, IF(G89=3, 3, 2)))</f>
        <v/>
      </c>
      <c r="U89" t="str">
        <f>IF(H89="", "", IF(H89=U$28, 1, IF(H89=3, 3, 2)))</f>
        <v/>
      </c>
      <c r="V89" t="str">
        <f>IF(I89="", "", IF(I89=V$28, 1, IF(I89=3, 3, 2)))</f>
        <v/>
      </c>
      <c r="W89" t="str">
        <f>IF(J89="", "", IF(J89=W$28, 1, IF(J89=3, 3, 2)))</f>
        <v/>
      </c>
      <c r="X89" t="str">
        <f>IF(K89="", "", IF(K89=X$28, 1, IF(K89=3, 3, 2)))</f>
        <v/>
      </c>
      <c r="Y89" t="str">
        <f>IF(L89="", "", IF(L89=Y$28, 1, IF(L89=3, 3, 2)))</f>
        <v/>
      </c>
      <c r="Z89" t="str">
        <f>IF(M89="", "", IF(M89=Z$28, 1, IF(M89=3, 3, 2)))</f>
        <v/>
      </c>
      <c r="AA89" t="str">
        <f>IF(N89="", "", IF(N89=AA$28, 1, IF(N89=3, 3, 2)))</f>
        <v/>
      </c>
      <c r="AH89" t="str">
        <f t="shared" si="6"/>
        <v/>
      </c>
      <c r="AI89" t="str">
        <f t="shared" si="4"/>
        <v/>
      </c>
      <c r="AJ89" t="str">
        <f t="shared" si="5"/>
        <v/>
      </c>
    </row>
    <row r="90" spans="3:36" x14ac:dyDescent="0.3">
      <c r="P90" t="str">
        <f t="shared" si="7"/>
        <v/>
      </c>
      <c r="Q90" t="str">
        <f t="shared" si="8"/>
        <v/>
      </c>
      <c r="R90" t="str">
        <f t="shared" si="9"/>
        <v/>
      </c>
      <c r="S90" t="str">
        <f t="shared" si="10"/>
        <v/>
      </c>
      <c r="T90" t="str">
        <f t="shared" si="11"/>
        <v/>
      </c>
      <c r="U90" t="str">
        <f t="shared" si="12"/>
        <v/>
      </c>
      <c r="V90" t="str">
        <f t="shared" si="13"/>
        <v/>
      </c>
      <c r="W90" t="str">
        <f t="shared" si="14"/>
        <v/>
      </c>
      <c r="X90" t="str">
        <f t="shared" si="15"/>
        <v/>
      </c>
      <c r="Y90" t="str">
        <f t="shared" si="16"/>
        <v/>
      </c>
      <c r="Z90" t="str">
        <f t="shared" si="17"/>
        <v/>
      </c>
      <c r="AA90" t="str">
        <f t="shared" si="18"/>
        <v/>
      </c>
      <c r="AH90" t="str">
        <f t="shared" si="6"/>
        <v/>
      </c>
      <c r="AI90" t="str">
        <f t="shared" si="4"/>
        <v/>
      </c>
      <c r="AJ90" t="str">
        <f t="shared" si="5"/>
        <v/>
      </c>
    </row>
    <row r="91" spans="3:36" x14ac:dyDescent="0.3">
      <c r="C91" s="18"/>
      <c r="D91" s="18"/>
      <c r="E91" s="18"/>
      <c r="F91" s="18"/>
      <c r="G91" s="18"/>
      <c r="H91" s="18"/>
      <c r="I91" s="18"/>
      <c r="J91" s="18"/>
      <c r="K91" s="18"/>
      <c r="L91" s="18"/>
      <c r="M91" s="18"/>
      <c r="N91" s="18"/>
      <c r="P91" t="str">
        <f t="shared" si="7"/>
        <v/>
      </c>
      <c r="Q91" t="str">
        <f t="shared" si="8"/>
        <v/>
      </c>
      <c r="R91" t="str">
        <f t="shared" si="9"/>
        <v/>
      </c>
      <c r="S91" t="str">
        <f t="shared" si="10"/>
        <v/>
      </c>
      <c r="T91" t="str">
        <f t="shared" si="11"/>
        <v/>
      </c>
      <c r="U91" t="str">
        <f t="shared" si="12"/>
        <v/>
      </c>
      <c r="V91" t="str">
        <f t="shared" si="13"/>
        <v/>
      </c>
      <c r="W91" t="str">
        <f t="shared" si="14"/>
        <v/>
      </c>
      <c r="X91" t="str">
        <f t="shared" si="15"/>
        <v/>
      </c>
      <c r="Y91" t="str">
        <f t="shared" si="16"/>
        <v/>
      </c>
      <c r="Z91" t="str">
        <f t="shared" si="17"/>
        <v/>
      </c>
      <c r="AA91" t="str">
        <f t="shared" si="18"/>
        <v/>
      </c>
      <c r="AB91" s="18"/>
      <c r="AD91" s="18"/>
      <c r="AE91" s="18"/>
      <c r="AH91" t="str">
        <f t="shared" si="6"/>
        <v/>
      </c>
      <c r="AI91" t="str">
        <f t="shared" si="4"/>
        <v/>
      </c>
      <c r="AJ91" t="str">
        <f t="shared" si="5"/>
        <v/>
      </c>
    </row>
    <row r="92" spans="3:36" x14ac:dyDescent="0.3">
      <c r="P92" t="str">
        <f t="shared" si="7"/>
        <v/>
      </c>
      <c r="Q92" t="str">
        <f t="shared" si="8"/>
        <v/>
      </c>
      <c r="R92" t="str">
        <f t="shared" si="9"/>
        <v/>
      </c>
      <c r="S92" t="str">
        <f t="shared" si="10"/>
        <v/>
      </c>
      <c r="T92" t="str">
        <f t="shared" si="11"/>
        <v/>
      </c>
      <c r="U92" t="str">
        <f t="shared" si="12"/>
        <v/>
      </c>
      <c r="V92" t="str">
        <f t="shared" si="13"/>
        <v/>
      </c>
      <c r="W92" t="str">
        <f t="shared" si="14"/>
        <v/>
      </c>
      <c r="X92" t="str">
        <f t="shared" si="15"/>
        <v/>
      </c>
      <c r="Y92" t="str">
        <f t="shared" si="16"/>
        <v/>
      </c>
      <c r="Z92" t="str">
        <f t="shared" si="17"/>
        <v/>
      </c>
      <c r="AA92" t="str">
        <f t="shared" si="18"/>
        <v/>
      </c>
      <c r="AH92" t="str">
        <f t="shared" si="6"/>
        <v/>
      </c>
      <c r="AI92" t="str">
        <f t="shared" si="4"/>
        <v/>
      </c>
      <c r="AJ92" t="str">
        <f t="shared" si="5"/>
        <v/>
      </c>
    </row>
    <row r="93" spans="3:36" x14ac:dyDescent="0.3">
      <c r="P93" t="str">
        <f t="shared" si="7"/>
        <v/>
      </c>
      <c r="Q93" t="str">
        <f t="shared" si="8"/>
        <v/>
      </c>
      <c r="R93" t="str">
        <f t="shared" si="9"/>
        <v/>
      </c>
      <c r="S93" t="str">
        <f t="shared" si="10"/>
        <v/>
      </c>
      <c r="T93" t="str">
        <f t="shared" si="11"/>
        <v/>
      </c>
      <c r="U93" t="str">
        <f t="shared" si="12"/>
        <v/>
      </c>
      <c r="V93" t="str">
        <f t="shared" si="13"/>
        <v/>
      </c>
      <c r="W93" t="str">
        <f t="shared" si="14"/>
        <v/>
      </c>
      <c r="X93" t="str">
        <f t="shared" si="15"/>
        <v/>
      </c>
      <c r="Y93" t="str">
        <f t="shared" si="16"/>
        <v/>
      </c>
      <c r="Z93" t="str">
        <f t="shared" si="17"/>
        <v/>
      </c>
      <c r="AA93" t="str">
        <f t="shared" si="18"/>
        <v/>
      </c>
      <c r="AH93" t="str">
        <f t="shared" si="6"/>
        <v/>
      </c>
      <c r="AI93" t="str">
        <f t="shared" si="4"/>
        <v/>
      </c>
      <c r="AJ93" t="str">
        <f t="shared" si="5"/>
        <v/>
      </c>
    </row>
    <row r="94" spans="3:36" x14ac:dyDescent="0.3">
      <c r="AH94" t="str">
        <f t="shared" si="6"/>
        <v/>
      </c>
      <c r="AI94" t="str">
        <f t="shared" si="4"/>
        <v/>
      </c>
      <c r="AJ94" t="str">
        <f t="shared" si="5"/>
        <v/>
      </c>
    </row>
    <row r="95" spans="3:36" x14ac:dyDescent="0.3">
      <c r="AH95" t="str">
        <f t="shared" ref="AH95:AH158" si="19">IF(AB95="", "", IF(AB95=1, "6+ years", IF(AB95=2, "3-5 years", IF(AB95=3, "1-2 years", IF(AB95=4, "Very Little", "")))))</f>
        <v/>
      </c>
      <c r="AI95" t="str">
        <f t="shared" ref="AI95:AI158" si="20">IF(AD95=1, "Strongly Disagree", IF(AD95=2, "Disagree", IF(AD95=3, "Unsure", IF(AD95=4, "Agree", IF(AD95=5, "Strongly Agree", "")))))</f>
        <v/>
      </c>
      <c r="AJ95" t="str">
        <f t="shared" ref="AJ95:AJ141" si="21">IF(AE95=1, "Strongly Disagree", IF(AE95=2, "Disagree", IF(AE95=3, "Unsure", IF(AE95=4, "Agree", IF(AE95=5, "Strongly Agree", "")))))</f>
        <v/>
      </c>
    </row>
    <row r="96" spans="3:36" x14ac:dyDescent="0.3">
      <c r="AH96" t="str">
        <f t="shared" si="19"/>
        <v/>
      </c>
      <c r="AI96" t="str">
        <f t="shared" si="20"/>
        <v/>
      </c>
      <c r="AJ96" t="str">
        <f t="shared" si="21"/>
        <v/>
      </c>
    </row>
    <row r="97" spans="34:36" x14ac:dyDescent="0.3">
      <c r="AH97" t="str">
        <f t="shared" si="19"/>
        <v/>
      </c>
      <c r="AI97" t="str">
        <f t="shared" si="20"/>
        <v/>
      </c>
      <c r="AJ97" t="str">
        <f t="shared" si="21"/>
        <v/>
      </c>
    </row>
    <row r="98" spans="34:36" x14ac:dyDescent="0.3">
      <c r="AH98" t="str">
        <f t="shared" si="19"/>
        <v/>
      </c>
      <c r="AI98" t="str">
        <f t="shared" si="20"/>
        <v/>
      </c>
      <c r="AJ98" t="str">
        <f t="shared" si="21"/>
        <v/>
      </c>
    </row>
    <row r="99" spans="34:36" x14ac:dyDescent="0.3">
      <c r="AH99" t="str">
        <f t="shared" si="19"/>
        <v/>
      </c>
      <c r="AI99" t="str">
        <f t="shared" si="20"/>
        <v/>
      </c>
      <c r="AJ99" t="str">
        <f t="shared" si="21"/>
        <v/>
      </c>
    </row>
    <row r="100" spans="34:36" x14ac:dyDescent="0.3">
      <c r="AH100" t="str">
        <f t="shared" si="19"/>
        <v/>
      </c>
      <c r="AI100" t="str">
        <f t="shared" si="20"/>
        <v/>
      </c>
      <c r="AJ100" t="str">
        <f t="shared" si="21"/>
        <v/>
      </c>
    </row>
    <row r="101" spans="34:36" x14ac:dyDescent="0.3">
      <c r="AH101" t="str">
        <f t="shared" si="19"/>
        <v/>
      </c>
      <c r="AI101" t="str">
        <f t="shared" si="20"/>
        <v/>
      </c>
      <c r="AJ101" t="str">
        <f t="shared" si="21"/>
        <v/>
      </c>
    </row>
    <row r="102" spans="34:36" x14ac:dyDescent="0.3">
      <c r="AH102" t="str">
        <f t="shared" si="19"/>
        <v/>
      </c>
      <c r="AI102" t="str">
        <f t="shared" si="20"/>
        <v/>
      </c>
      <c r="AJ102" t="str">
        <f t="shared" si="21"/>
        <v/>
      </c>
    </row>
    <row r="103" spans="34:36" x14ac:dyDescent="0.3">
      <c r="AH103" t="str">
        <f t="shared" si="19"/>
        <v/>
      </c>
      <c r="AI103" t="str">
        <f t="shared" si="20"/>
        <v/>
      </c>
      <c r="AJ103" t="str">
        <f t="shared" si="21"/>
        <v/>
      </c>
    </row>
    <row r="104" spans="34:36" x14ac:dyDescent="0.3">
      <c r="AH104" t="str">
        <f t="shared" si="19"/>
        <v/>
      </c>
      <c r="AI104" t="str">
        <f t="shared" si="20"/>
        <v/>
      </c>
      <c r="AJ104" t="str">
        <f t="shared" si="21"/>
        <v/>
      </c>
    </row>
    <row r="105" spans="34:36" x14ac:dyDescent="0.3">
      <c r="AH105" t="str">
        <f t="shared" si="19"/>
        <v/>
      </c>
      <c r="AI105" t="str">
        <f t="shared" si="20"/>
        <v/>
      </c>
      <c r="AJ105" t="str">
        <f t="shared" si="21"/>
        <v/>
      </c>
    </row>
    <row r="106" spans="34:36" x14ac:dyDescent="0.3">
      <c r="AH106" t="str">
        <f t="shared" si="19"/>
        <v/>
      </c>
      <c r="AI106" t="str">
        <f t="shared" si="20"/>
        <v/>
      </c>
      <c r="AJ106" t="str">
        <f t="shared" si="21"/>
        <v/>
      </c>
    </row>
    <row r="107" spans="34:36" x14ac:dyDescent="0.3">
      <c r="AH107" t="str">
        <f t="shared" si="19"/>
        <v/>
      </c>
      <c r="AI107" t="str">
        <f t="shared" si="20"/>
        <v/>
      </c>
      <c r="AJ107" t="str">
        <f t="shared" si="21"/>
        <v/>
      </c>
    </row>
    <row r="108" spans="34:36" x14ac:dyDescent="0.3">
      <c r="AH108" t="str">
        <f t="shared" si="19"/>
        <v/>
      </c>
      <c r="AI108" t="str">
        <f t="shared" si="20"/>
        <v/>
      </c>
      <c r="AJ108" t="str">
        <f t="shared" si="21"/>
        <v/>
      </c>
    </row>
    <row r="109" spans="34:36" x14ac:dyDescent="0.3">
      <c r="AH109" t="str">
        <f t="shared" si="19"/>
        <v/>
      </c>
      <c r="AI109" t="str">
        <f t="shared" si="20"/>
        <v/>
      </c>
      <c r="AJ109" t="str">
        <f t="shared" si="21"/>
        <v/>
      </c>
    </row>
    <row r="110" spans="34:36" x14ac:dyDescent="0.3">
      <c r="AH110" t="str">
        <f t="shared" si="19"/>
        <v/>
      </c>
      <c r="AI110" t="str">
        <f t="shared" si="20"/>
        <v/>
      </c>
      <c r="AJ110" t="str">
        <f t="shared" si="21"/>
        <v/>
      </c>
    </row>
    <row r="111" spans="34:36" x14ac:dyDescent="0.3">
      <c r="AH111" t="str">
        <f t="shared" si="19"/>
        <v/>
      </c>
      <c r="AI111" t="str">
        <f t="shared" si="20"/>
        <v/>
      </c>
      <c r="AJ111" t="str">
        <f t="shared" si="21"/>
        <v/>
      </c>
    </row>
    <row r="112" spans="34:36" x14ac:dyDescent="0.3">
      <c r="AH112" t="str">
        <f t="shared" si="19"/>
        <v/>
      </c>
      <c r="AI112" t="str">
        <f t="shared" si="20"/>
        <v/>
      </c>
      <c r="AJ112" t="str">
        <f t="shared" si="21"/>
        <v/>
      </c>
    </row>
    <row r="113" spans="34:36" x14ac:dyDescent="0.3">
      <c r="AH113" t="str">
        <f t="shared" si="19"/>
        <v/>
      </c>
      <c r="AI113" t="str">
        <f t="shared" si="20"/>
        <v/>
      </c>
      <c r="AJ113" t="str">
        <f t="shared" si="21"/>
        <v/>
      </c>
    </row>
    <row r="114" spans="34:36" x14ac:dyDescent="0.3">
      <c r="AH114" t="str">
        <f t="shared" si="19"/>
        <v/>
      </c>
      <c r="AI114" t="str">
        <f t="shared" si="20"/>
        <v/>
      </c>
      <c r="AJ114" t="str">
        <f t="shared" si="21"/>
        <v/>
      </c>
    </row>
    <row r="115" spans="34:36" x14ac:dyDescent="0.3">
      <c r="AH115" t="str">
        <f t="shared" si="19"/>
        <v/>
      </c>
      <c r="AI115" t="str">
        <f t="shared" si="20"/>
        <v/>
      </c>
      <c r="AJ115" t="str">
        <f t="shared" si="21"/>
        <v/>
      </c>
    </row>
    <row r="116" spans="34:36" x14ac:dyDescent="0.3">
      <c r="AH116" t="str">
        <f t="shared" si="19"/>
        <v/>
      </c>
      <c r="AI116" t="str">
        <f t="shared" si="20"/>
        <v/>
      </c>
      <c r="AJ116" t="str">
        <f t="shared" si="21"/>
        <v/>
      </c>
    </row>
    <row r="117" spans="34:36" x14ac:dyDescent="0.3">
      <c r="AH117" t="str">
        <f t="shared" si="19"/>
        <v/>
      </c>
      <c r="AI117" t="str">
        <f t="shared" si="20"/>
        <v/>
      </c>
      <c r="AJ117" t="str">
        <f t="shared" si="21"/>
        <v/>
      </c>
    </row>
    <row r="118" spans="34:36" x14ac:dyDescent="0.3">
      <c r="AH118" t="str">
        <f t="shared" si="19"/>
        <v/>
      </c>
      <c r="AI118" t="str">
        <f t="shared" si="20"/>
        <v/>
      </c>
      <c r="AJ118" t="str">
        <f t="shared" si="21"/>
        <v/>
      </c>
    </row>
    <row r="119" spans="34:36" x14ac:dyDescent="0.3">
      <c r="AH119" t="str">
        <f t="shared" si="19"/>
        <v/>
      </c>
      <c r="AI119" t="str">
        <f t="shared" si="20"/>
        <v/>
      </c>
      <c r="AJ119" t="str">
        <f t="shared" si="21"/>
        <v/>
      </c>
    </row>
    <row r="120" spans="34:36" x14ac:dyDescent="0.3">
      <c r="AH120" t="str">
        <f t="shared" si="19"/>
        <v/>
      </c>
      <c r="AI120" t="str">
        <f t="shared" si="20"/>
        <v/>
      </c>
      <c r="AJ120" t="str">
        <f t="shared" si="21"/>
        <v/>
      </c>
    </row>
    <row r="121" spans="34:36" x14ac:dyDescent="0.3">
      <c r="AH121" t="str">
        <f t="shared" si="19"/>
        <v/>
      </c>
      <c r="AI121" t="str">
        <f t="shared" si="20"/>
        <v/>
      </c>
      <c r="AJ121" t="str">
        <f t="shared" si="21"/>
        <v/>
      </c>
    </row>
    <row r="122" spans="34:36" x14ac:dyDescent="0.3">
      <c r="AH122" t="str">
        <f t="shared" si="19"/>
        <v/>
      </c>
      <c r="AI122" t="str">
        <f t="shared" si="20"/>
        <v/>
      </c>
      <c r="AJ122" t="str">
        <f t="shared" si="21"/>
        <v/>
      </c>
    </row>
    <row r="123" spans="34:36" x14ac:dyDescent="0.3">
      <c r="AH123" t="str">
        <f t="shared" si="19"/>
        <v/>
      </c>
      <c r="AI123" t="str">
        <f t="shared" si="20"/>
        <v/>
      </c>
      <c r="AJ123" t="str">
        <f t="shared" si="21"/>
        <v/>
      </c>
    </row>
    <row r="124" spans="34:36" x14ac:dyDescent="0.3">
      <c r="AH124" t="str">
        <f t="shared" si="19"/>
        <v/>
      </c>
      <c r="AI124" t="str">
        <f t="shared" si="20"/>
        <v/>
      </c>
      <c r="AJ124" t="str">
        <f t="shared" si="21"/>
        <v/>
      </c>
    </row>
    <row r="125" spans="34:36" x14ac:dyDescent="0.3">
      <c r="AH125" t="str">
        <f t="shared" si="19"/>
        <v/>
      </c>
      <c r="AI125" t="str">
        <f t="shared" si="20"/>
        <v/>
      </c>
      <c r="AJ125" t="str">
        <f t="shared" si="21"/>
        <v/>
      </c>
    </row>
    <row r="126" spans="34:36" x14ac:dyDescent="0.3">
      <c r="AH126" t="str">
        <f t="shared" si="19"/>
        <v/>
      </c>
      <c r="AI126" t="str">
        <f t="shared" si="20"/>
        <v/>
      </c>
      <c r="AJ126" t="str">
        <f t="shared" si="21"/>
        <v/>
      </c>
    </row>
    <row r="127" spans="34:36" x14ac:dyDescent="0.3">
      <c r="AH127" t="str">
        <f t="shared" si="19"/>
        <v/>
      </c>
      <c r="AI127" t="str">
        <f t="shared" si="20"/>
        <v/>
      </c>
      <c r="AJ127" t="str">
        <f t="shared" si="21"/>
        <v/>
      </c>
    </row>
    <row r="128" spans="34:36" x14ac:dyDescent="0.3">
      <c r="AH128" t="str">
        <f t="shared" si="19"/>
        <v/>
      </c>
      <c r="AI128" t="str">
        <f t="shared" si="20"/>
        <v/>
      </c>
      <c r="AJ128" t="str">
        <f t="shared" si="21"/>
        <v/>
      </c>
    </row>
    <row r="129" spans="34:36" x14ac:dyDescent="0.3">
      <c r="AH129" t="str">
        <f t="shared" si="19"/>
        <v/>
      </c>
      <c r="AI129" t="str">
        <f t="shared" si="20"/>
        <v/>
      </c>
      <c r="AJ129" t="str">
        <f t="shared" si="21"/>
        <v/>
      </c>
    </row>
    <row r="130" spans="34:36" x14ac:dyDescent="0.3">
      <c r="AH130" t="str">
        <f t="shared" si="19"/>
        <v/>
      </c>
      <c r="AI130" t="str">
        <f t="shared" si="20"/>
        <v/>
      </c>
      <c r="AJ130" t="str">
        <f t="shared" si="21"/>
        <v/>
      </c>
    </row>
    <row r="131" spans="34:36" x14ac:dyDescent="0.3">
      <c r="AH131" t="str">
        <f t="shared" si="19"/>
        <v/>
      </c>
      <c r="AI131" t="str">
        <f t="shared" si="20"/>
        <v/>
      </c>
      <c r="AJ131" t="str">
        <f t="shared" si="21"/>
        <v/>
      </c>
    </row>
    <row r="132" spans="34:36" x14ac:dyDescent="0.3">
      <c r="AH132" t="str">
        <f t="shared" si="19"/>
        <v/>
      </c>
      <c r="AI132" t="str">
        <f t="shared" si="20"/>
        <v/>
      </c>
      <c r="AJ132" t="str">
        <f t="shared" si="21"/>
        <v/>
      </c>
    </row>
    <row r="133" spans="34:36" x14ac:dyDescent="0.3">
      <c r="AH133" t="str">
        <f t="shared" si="19"/>
        <v/>
      </c>
      <c r="AI133" t="str">
        <f t="shared" si="20"/>
        <v/>
      </c>
      <c r="AJ133" t="str">
        <f t="shared" si="21"/>
        <v/>
      </c>
    </row>
    <row r="134" spans="34:36" x14ac:dyDescent="0.3">
      <c r="AH134" t="str">
        <f t="shared" si="19"/>
        <v/>
      </c>
      <c r="AI134" t="str">
        <f t="shared" si="20"/>
        <v/>
      </c>
      <c r="AJ134" t="str">
        <f t="shared" si="21"/>
        <v/>
      </c>
    </row>
    <row r="135" spans="34:36" x14ac:dyDescent="0.3">
      <c r="AH135" t="str">
        <f t="shared" si="19"/>
        <v/>
      </c>
      <c r="AI135" t="str">
        <f t="shared" si="20"/>
        <v/>
      </c>
      <c r="AJ135" t="str">
        <f t="shared" si="21"/>
        <v/>
      </c>
    </row>
    <row r="136" spans="34:36" x14ac:dyDescent="0.3">
      <c r="AH136" t="str">
        <f t="shared" si="19"/>
        <v/>
      </c>
      <c r="AI136" t="str">
        <f t="shared" si="20"/>
        <v/>
      </c>
      <c r="AJ136" t="str">
        <f t="shared" si="21"/>
        <v/>
      </c>
    </row>
    <row r="137" spans="34:36" x14ac:dyDescent="0.3">
      <c r="AH137" t="str">
        <f t="shared" si="19"/>
        <v/>
      </c>
      <c r="AI137" t="str">
        <f t="shared" si="20"/>
        <v/>
      </c>
      <c r="AJ137" t="str">
        <f t="shared" si="21"/>
        <v/>
      </c>
    </row>
    <row r="138" spans="34:36" x14ac:dyDescent="0.3">
      <c r="AH138" t="str">
        <f t="shared" si="19"/>
        <v/>
      </c>
      <c r="AI138" t="str">
        <f t="shared" si="20"/>
        <v/>
      </c>
      <c r="AJ138" t="str">
        <f t="shared" si="21"/>
        <v/>
      </c>
    </row>
    <row r="139" spans="34:36" x14ac:dyDescent="0.3">
      <c r="AH139" t="str">
        <f t="shared" si="19"/>
        <v/>
      </c>
      <c r="AI139" t="str">
        <f t="shared" si="20"/>
        <v/>
      </c>
      <c r="AJ139" t="str">
        <f t="shared" si="21"/>
        <v/>
      </c>
    </row>
    <row r="140" spans="34:36" x14ac:dyDescent="0.3">
      <c r="AH140" t="str">
        <f t="shared" si="19"/>
        <v/>
      </c>
      <c r="AI140" t="str">
        <f t="shared" si="20"/>
        <v/>
      </c>
      <c r="AJ140" t="str">
        <f t="shared" si="21"/>
        <v/>
      </c>
    </row>
    <row r="141" spans="34:36" x14ac:dyDescent="0.3">
      <c r="AH141" t="str">
        <f t="shared" si="19"/>
        <v/>
      </c>
      <c r="AI141" t="str">
        <f t="shared" si="20"/>
        <v/>
      </c>
      <c r="AJ141" t="str">
        <f t="shared" si="21"/>
        <v/>
      </c>
    </row>
    <row r="142" spans="34:36" x14ac:dyDescent="0.3">
      <c r="AH142" t="str">
        <f t="shared" si="19"/>
        <v/>
      </c>
      <c r="AI142" t="str">
        <f t="shared" si="20"/>
        <v/>
      </c>
    </row>
    <row r="143" spans="34:36" x14ac:dyDescent="0.3">
      <c r="AH143" t="str">
        <f t="shared" si="19"/>
        <v/>
      </c>
      <c r="AI143" t="str">
        <f t="shared" si="20"/>
        <v/>
      </c>
    </row>
    <row r="144" spans="34:36" x14ac:dyDescent="0.3">
      <c r="AH144" t="str">
        <f t="shared" si="19"/>
        <v/>
      </c>
      <c r="AI144" t="str">
        <f t="shared" si="20"/>
        <v/>
      </c>
    </row>
    <row r="145" spans="34:35" x14ac:dyDescent="0.3">
      <c r="AH145" t="str">
        <f t="shared" si="19"/>
        <v/>
      </c>
      <c r="AI145" t="str">
        <f t="shared" si="20"/>
        <v/>
      </c>
    </row>
    <row r="146" spans="34:35" x14ac:dyDescent="0.3">
      <c r="AH146" t="str">
        <f t="shared" si="19"/>
        <v/>
      </c>
      <c r="AI146" t="str">
        <f t="shared" si="20"/>
        <v/>
      </c>
    </row>
    <row r="147" spans="34:35" x14ac:dyDescent="0.3">
      <c r="AH147" t="str">
        <f t="shared" si="19"/>
        <v/>
      </c>
      <c r="AI147" t="str">
        <f t="shared" si="20"/>
        <v/>
      </c>
    </row>
    <row r="148" spans="34:35" x14ac:dyDescent="0.3">
      <c r="AH148" t="str">
        <f t="shared" si="19"/>
        <v/>
      </c>
      <c r="AI148" t="str">
        <f t="shared" si="20"/>
        <v/>
      </c>
    </row>
    <row r="149" spans="34:35" x14ac:dyDescent="0.3">
      <c r="AH149" t="str">
        <f t="shared" si="19"/>
        <v/>
      </c>
      <c r="AI149" t="str">
        <f t="shared" si="20"/>
        <v/>
      </c>
    </row>
    <row r="150" spans="34:35" x14ac:dyDescent="0.3">
      <c r="AH150" t="str">
        <f t="shared" si="19"/>
        <v/>
      </c>
      <c r="AI150" t="str">
        <f t="shared" si="20"/>
        <v/>
      </c>
    </row>
    <row r="151" spans="34:35" x14ac:dyDescent="0.3">
      <c r="AH151" t="str">
        <f t="shared" si="19"/>
        <v/>
      </c>
      <c r="AI151" t="str">
        <f t="shared" si="20"/>
        <v/>
      </c>
    </row>
    <row r="152" spans="34:35" x14ac:dyDescent="0.3">
      <c r="AH152" t="str">
        <f t="shared" si="19"/>
        <v/>
      </c>
      <c r="AI152" t="str">
        <f t="shared" si="20"/>
        <v/>
      </c>
    </row>
    <row r="153" spans="34:35" x14ac:dyDescent="0.3">
      <c r="AH153" t="str">
        <f t="shared" si="19"/>
        <v/>
      </c>
      <c r="AI153" t="str">
        <f t="shared" si="20"/>
        <v/>
      </c>
    </row>
    <row r="154" spans="34:35" x14ac:dyDescent="0.3">
      <c r="AH154" t="str">
        <f t="shared" si="19"/>
        <v/>
      </c>
      <c r="AI154" t="str">
        <f t="shared" si="20"/>
        <v/>
      </c>
    </row>
    <row r="155" spans="34:35" x14ac:dyDescent="0.3">
      <c r="AH155" t="str">
        <f t="shared" si="19"/>
        <v/>
      </c>
      <c r="AI155" t="str">
        <f t="shared" si="20"/>
        <v/>
      </c>
    </row>
    <row r="156" spans="34:35" x14ac:dyDescent="0.3">
      <c r="AH156" t="str">
        <f t="shared" si="19"/>
        <v/>
      </c>
      <c r="AI156" t="str">
        <f t="shared" si="20"/>
        <v/>
      </c>
    </row>
    <row r="157" spans="34:35" x14ac:dyDescent="0.3">
      <c r="AH157" t="str">
        <f t="shared" si="19"/>
        <v/>
      </c>
      <c r="AI157" t="str">
        <f t="shared" si="20"/>
        <v/>
      </c>
    </row>
    <row r="158" spans="34:35" x14ac:dyDescent="0.3">
      <c r="AH158" t="str">
        <f t="shared" si="19"/>
        <v/>
      </c>
      <c r="AI158" t="str">
        <f t="shared" si="20"/>
        <v/>
      </c>
    </row>
    <row r="159" spans="34:35" x14ac:dyDescent="0.3">
      <c r="AH159" t="str">
        <f t="shared" ref="AH159:AH184" si="22">IF(AB159="", "", IF(AB159=1, "6+ years", IF(AB159=2, "3-5 years", IF(AB159=3, "1-2 years", IF(AB159=4, "Very Little", "")))))</f>
        <v/>
      </c>
      <c r="AI159" t="str">
        <f t="shared" ref="AI159:AI184" si="23">IF(AD159=1, "Strongly Disagree", IF(AD159=2, "Disagree", IF(AD159=3, "Unsure", IF(AD159=4, "Agree", IF(AD159=5, "Strongly Agree", "")))))</f>
        <v/>
      </c>
    </row>
    <row r="160" spans="34:35" x14ac:dyDescent="0.3">
      <c r="AH160" t="str">
        <f t="shared" si="22"/>
        <v/>
      </c>
      <c r="AI160" t="str">
        <f t="shared" si="23"/>
        <v/>
      </c>
    </row>
    <row r="161" spans="34:35" x14ac:dyDescent="0.3">
      <c r="AH161" t="str">
        <f t="shared" si="22"/>
        <v/>
      </c>
      <c r="AI161" t="str">
        <f t="shared" si="23"/>
        <v/>
      </c>
    </row>
    <row r="162" spans="34:35" x14ac:dyDescent="0.3">
      <c r="AH162" t="str">
        <f t="shared" si="22"/>
        <v/>
      </c>
      <c r="AI162" t="str">
        <f t="shared" si="23"/>
        <v/>
      </c>
    </row>
    <row r="163" spans="34:35" x14ac:dyDescent="0.3">
      <c r="AH163" t="str">
        <f t="shared" si="22"/>
        <v/>
      </c>
      <c r="AI163" t="str">
        <f t="shared" si="23"/>
        <v/>
      </c>
    </row>
    <row r="164" spans="34:35" x14ac:dyDescent="0.3">
      <c r="AH164" t="str">
        <f t="shared" si="22"/>
        <v/>
      </c>
      <c r="AI164" t="str">
        <f t="shared" si="23"/>
        <v/>
      </c>
    </row>
    <row r="165" spans="34:35" x14ac:dyDescent="0.3">
      <c r="AH165" t="str">
        <f t="shared" si="22"/>
        <v/>
      </c>
      <c r="AI165" t="str">
        <f t="shared" si="23"/>
        <v/>
      </c>
    </row>
    <row r="166" spans="34:35" x14ac:dyDescent="0.3">
      <c r="AH166" t="str">
        <f t="shared" si="22"/>
        <v/>
      </c>
      <c r="AI166" t="str">
        <f t="shared" si="23"/>
        <v/>
      </c>
    </row>
    <row r="167" spans="34:35" x14ac:dyDescent="0.3">
      <c r="AH167" t="str">
        <f t="shared" si="22"/>
        <v/>
      </c>
      <c r="AI167" t="str">
        <f t="shared" si="23"/>
        <v/>
      </c>
    </row>
    <row r="168" spans="34:35" x14ac:dyDescent="0.3">
      <c r="AH168" t="str">
        <f t="shared" si="22"/>
        <v/>
      </c>
      <c r="AI168" t="str">
        <f t="shared" si="23"/>
        <v/>
      </c>
    </row>
    <row r="169" spans="34:35" x14ac:dyDescent="0.3">
      <c r="AH169" t="str">
        <f t="shared" si="22"/>
        <v/>
      </c>
      <c r="AI169" t="str">
        <f t="shared" si="23"/>
        <v/>
      </c>
    </row>
    <row r="170" spans="34:35" x14ac:dyDescent="0.3">
      <c r="AH170" t="str">
        <f t="shared" si="22"/>
        <v/>
      </c>
      <c r="AI170" t="str">
        <f t="shared" si="23"/>
        <v/>
      </c>
    </row>
    <row r="171" spans="34:35" x14ac:dyDescent="0.3">
      <c r="AH171" t="str">
        <f t="shared" si="22"/>
        <v/>
      </c>
      <c r="AI171" t="str">
        <f t="shared" si="23"/>
        <v/>
      </c>
    </row>
    <row r="172" spans="34:35" x14ac:dyDescent="0.3">
      <c r="AH172" t="str">
        <f t="shared" si="22"/>
        <v/>
      </c>
      <c r="AI172" t="str">
        <f t="shared" si="23"/>
        <v/>
      </c>
    </row>
    <row r="173" spans="34:35" x14ac:dyDescent="0.3">
      <c r="AH173" t="str">
        <f t="shared" si="22"/>
        <v/>
      </c>
      <c r="AI173" t="str">
        <f t="shared" si="23"/>
        <v/>
      </c>
    </row>
    <row r="174" spans="34:35" x14ac:dyDescent="0.3">
      <c r="AH174" t="str">
        <f t="shared" si="22"/>
        <v/>
      </c>
      <c r="AI174" t="str">
        <f t="shared" si="23"/>
        <v/>
      </c>
    </row>
    <row r="175" spans="34:35" x14ac:dyDescent="0.3">
      <c r="AH175" t="str">
        <f t="shared" si="22"/>
        <v/>
      </c>
      <c r="AI175" t="str">
        <f t="shared" si="23"/>
        <v/>
      </c>
    </row>
    <row r="176" spans="34:35" x14ac:dyDescent="0.3">
      <c r="AH176" t="str">
        <f t="shared" si="22"/>
        <v/>
      </c>
      <c r="AI176" t="str">
        <f t="shared" si="23"/>
        <v/>
      </c>
    </row>
    <row r="177" spans="34:35" x14ac:dyDescent="0.3">
      <c r="AH177" t="str">
        <f t="shared" si="22"/>
        <v/>
      </c>
      <c r="AI177" t="str">
        <f t="shared" si="23"/>
        <v/>
      </c>
    </row>
    <row r="178" spans="34:35" x14ac:dyDescent="0.3">
      <c r="AH178" t="str">
        <f t="shared" si="22"/>
        <v/>
      </c>
      <c r="AI178" t="str">
        <f t="shared" si="23"/>
        <v/>
      </c>
    </row>
    <row r="179" spans="34:35" x14ac:dyDescent="0.3">
      <c r="AH179" t="str">
        <f t="shared" si="22"/>
        <v/>
      </c>
      <c r="AI179" t="str">
        <f t="shared" si="23"/>
        <v/>
      </c>
    </row>
    <row r="180" spans="34:35" x14ac:dyDescent="0.3">
      <c r="AH180" t="str">
        <f t="shared" si="22"/>
        <v/>
      </c>
      <c r="AI180" t="str">
        <f t="shared" si="23"/>
        <v/>
      </c>
    </row>
    <row r="181" spans="34:35" x14ac:dyDescent="0.3">
      <c r="AH181" t="str">
        <f t="shared" si="22"/>
        <v/>
      </c>
      <c r="AI181" t="str">
        <f t="shared" si="23"/>
        <v/>
      </c>
    </row>
    <row r="182" spans="34:35" x14ac:dyDescent="0.3">
      <c r="AH182" t="str">
        <f t="shared" si="22"/>
        <v/>
      </c>
      <c r="AI182" t="str">
        <f t="shared" si="23"/>
        <v/>
      </c>
    </row>
    <row r="183" spans="34:35" x14ac:dyDescent="0.3">
      <c r="AH183" t="str">
        <f t="shared" si="22"/>
        <v/>
      </c>
      <c r="AI183" t="str">
        <f t="shared" si="23"/>
        <v/>
      </c>
    </row>
    <row r="184" spans="34:35" x14ac:dyDescent="0.3">
      <c r="AH184" t="str">
        <f t="shared" si="22"/>
        <v/>
      </c>
      <c r="AI184" t="str">
        <f t="shared" si="23"/>
        <v/>
      </c>
    </row>
  </sheetData>
  <autoFilter ref="C27:AB65" xr:uid="{1BAE1821-4D07-4FA9-AE87-9FCBD9878CF4}"/>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1605E8A-EA0E-42EB-AA9C-5FE553728D6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Skonicki</dc:creator>
  <cp:lastModifiedBy>Matt Skonicki</cp:lastModifiedBy>
  <dcterms:created xsi:type="dcterms:W3CDTF">2025-03-03T14:36:33Z</dcterms:created>
  <dcterms:modified xsi:type="dcterms:W3CDTF">2025-03-18T02:29:14Z</dcterms:modified>
</cp:coreProperties>
</file>